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usfema-my.sharepoint.com/personal/0252381543_fema_dhs_gov/Documents/Desktop/Region 8/Montana Training/"/>
    </mc:Choice>
  </mc:AlternateContent>
  <xr:revisionPtr revIDLastSave="9" documentId="8_{47D373E4-9D72-4BF4-943D-CAFA31AC7BDC}" xr6:coauthVersionLast="47" xr6:coauthVersionMax="47" xr10:uidLastSave="{9C43FE02-EFAF-447B-BC51-0FCBF21C2D60}"/>
  <bookViews>
    <workbookView xWindow="-21945" yWindow="3705" windowWidth="21600" windowHeight="11295" xr2:uid="{DDF88AF7-34FA-4CA6-871D-0BB4CEBFA19C}"/>
  </bookViews>
  <sheets>
    <sheet name="TOTALS" sheetId="1" r:id="rId1"/>
    <sheet name="LABOR" sheetId="12" r:id="rId2"/>
    <sheet name="EQUIPMENT" sheetId="11" r:id="rId3"/>
    <sheet name="MATERIALS" sheetId="6" r:id="rId4"/>
    <sheet name="RENTAL EQUIPMENT" sheetId="5" r:id="rId5"/>
    <sheet name="CONTRACT" sheetId="3" r:id="rId6"/>
    <sheet name="DONATED LABOR" sheetId="17" r:id="rId7"/>
    <sheet name="DONATED EQUIPMENT" sheetId="18" r:id="rId8"/>
    <sheet name="DONATED MATERIALS" sheetId="19" r:id="rId9"/>
    <sheet name="DAC" sheetId="2" state="hidden" r:id="rId10"/>
    <sheet name="PAAP DAC PILOT" sheetId="16" state="hidden" r:id="rId11"/>
    <sheet name="DRRA" sheetId="20" state="hidden" r:id="rId12"/>
    <sheet name="COST CHANGES" sheetId="13" r:id="rId13"/>
    <sheet name="2015 CC" sheetId="14" r:id="rId14"/>
    <sheet name="2017 CC" sheetId="15" r:id="rId15"/>
    <sheet name="2019 CC" sheetId="21" r:id="rId16"/>
    <sheet name="2021 CC" sheetId="22" r:id="rId17"/>
    <sheet name="2023 CC" sheetId="23" r:id="rId18"/>
  </sheets>
  <definedNames>
    <definedName name="_xlnm._FilterDatabase" localSheetId="13" hidden="1">'2015 CC'!$A$2:$H$464</definedName>
    <definedName name="_xlnm._FilterDatabase" localSheetId="15" hidden="1">'2019 CC'!$A$2:$H$498</definedName>
    <definedName name="_xlnm._FilterDatabase" localSheetId="5" hidden="1">CONTRACT!$A$1:$L$116</definedName>
    <definedName name="_xlnm._FilterDatabase" localSheetId="9" hidden="1">DAC!$A$1:$O$11</definedName>
    <definedName name="_xlnm._FilterDatabase" localSheetId="7" hidden="1">'DONATED EQUIPMENT'!$A$3:$AQ$43</definedName>
    <definedName name="_xlnm._FilterDatabase" localSheetId="6" hidden="1">'DONATED LABOR'!$A$4:$AM$134</definedName>
    <definedName name="_xlnm._FilterDatabase" localSheetId="8" hidden="1">'DONATED MATERIALS'!$A$1:$I$21</definedName>
    <definedName name="_xlnm._FilterDatabase" localSheetId="2" hidden="1">EQUIPMENT!$A$3:$AQ$117</definedName>
    <definedName name="_xlnm._FilterDatabase" localSheetId="1" hidden="1">LABOR!$A$4:$BV$119</definedName>
    <definedName name="_xlnm._FilterDatabase" localSheetId="3" hidden="1">MATERIALS!$A$1:$L$116</definedName>
    <definedName name="_xlnm._FilterDatabase" localSheetId="4" hidden="1">'RENTAL EQUIPMENT'!$A$1:$I$116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U119" i="12" l="1"/>
  <c r="G14" i="1"/>
  <c r="G13" i="1"/>
  <c r="G12" i="1"/>
  <c r="G11" i="1"/>
  <c r="G10" i="1"/>
  <c r="G9" i="1"/>
  <c r="J5" i="11" l="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J4" i="11"/>
  <c r="H4" i="11"/>
  <c r="J157" i="3" l="1"/>
  <c r="J156" i="3"/>
  <c r="J155" i="3"/>
  <c r="J154" i="3"/>
  <c r="J153" i="3"/>
  <c r="AR121" i="11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24" i="3"/>
  <c r="J120" i="3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24" i="5"/>
  <c r="G120" i="5"/>
  <c r="AR159" i="11"/>
  <c r="AR160" i="11"/>
  <c r="AR161" i="11"/>
  <c r="AR162" i="11"/>
  <c r="AR158" i="11"/>
  <c r="AQ159" i="11"/>
  <c r="AQ160" i="11"/>
  <c r="AQ161" i="11"/>
  <c r="AQ158" i="11"/>
  <c r="AP159" i="11"/>
  <c r="AP160" i="11"/>
  <c r="AP161" i="11"/>
  <c r="AP162" i="11"/>
  <c r="AP158" i="11"/>
  <c r="AR126" i="11"/>
  <c r="AR127" i="11"/>
  <c r="AR128" i="11"/>
  <c r="AR129" i="11"/>
  <c r="AR130" i="11"/>
  <c r="AR131" i="11"/>
  <c r="AR132" i="11"/>
  <c r="AR133" i="11"/>
  <c r="AR134" i="11"/>
  <c r="AR135" i="11"/>
  <c r="AR136" i="11"/>
  <c r="AR137" i="11"/>
  <c r="AR138" i="11"/>
  <c r="AR139" i="11"/>
  <c r="AR140" i="11"/>
  <c r="AR141" i="11"/>
  <c r="AR142" i="11"/>
  <c r="AR143" i="11"/>
  <c r="AR144" i="11"/>
  <c r="AR145" i="11"/>
  <c r="AR146" i="11"/>
  <c r="AR147" i="11"/>
  <c r="AR148" i="11"/>
  <c r="AR149" i="11"/>
  <c r="AR125" i="11"/>
  <c r="AQ126" i="11"/>
  <c r="AQ127" i="11"/>
  <c r="AQ128" i="11"/>
  <c r="AQ129" i="11"/>
  <c r="AQ130" i="11"/>
  <c r="AQ131" i="11"/>
  <c r="AQ132" i="11"/>
  <c r="AQ133" i="11"/>
  <c r="AQ134" i="11"/>
  <c r="AQ135" i="11"/>
  <c r="AQ136" i="11"/>
  <c r="AQ137" i="11"/>
  <c r="AQ138" i="11"/>
  <c r="AQ139" i="11"/>
  <c r="AQ140" i="11"/>
  <c r="AQ141" i="11"/>
  <c r="AQ142" i="11"/>
  <c r="AQ143" i="11"/>
  <c r="AQ144" i="11"/>
  <c r="AQ145" i="11"/>
  <c r="AQ146" i="11"/>
  <c r="AQ147" i="11"/>
  <c r="AQ148" i="11"/>
  <c r="AQ149" i="11"/>
  <c r="AQ125" i="11"/>
  <c r="AP126" i="11"/>
  <c r="AP127" i="11"/>
  <c r="AP128" i="11"/>
  <c r="AP129" i="11"/>
  <c r="AP130" i="11"/>
  <c r="AP131" i="11"/>
  <c r="AP132" i="11"/>
  <c r="AP133" i="11"/>
  <c r="AP134" i="11"/>
  <c r="AP135" i="11"/>
  <c r="AP136" i="11"/>
  <c r="AP137" i="11"/>
  <c r="AP138" i="11"/>
  <c r="AP139" i="11"/>
  <c r="AP140" i="11"/>
  <c r="AP141" i="11"/>
  <c r="AP142" i="11"/>
  <c r="AP143" i="11"/>
  <c r="AP144" i="11"/>
  <c r="AP145" i="11"/>
  <c r="AP146" i="11"/>
  <c r="AP147" i="11"/>
  <c r="AP148" i="11"/>
  <c r="AP149" i="11"/>
  <c r="AP125" i="11"/>
  <c r="AP121" i="1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4" i="5"/>
  <c r="A3" i="5"/>
  <c r="J109" i="6"/>
  <c r="J108" i="6"/>
  <c r="J107" i="6"/>
  <c r="J106" i="6"/>
  <c r="J105" i="6"/>
  <c r="J104" i="6"/>
  <c r="J103" i="6"/>
  <c r="A103" i="6"/>
  <c r="A104" i="6" s="1"/>
  <c r="A105" i="6" s="1"/>
  <c r="A106" i="6" s="1"/>
  <c r="A107" i="6" s="1"/>
  <c r="A108" i="6" s="1"/>
  <c r="A109" i="6" s="1"/>
  <c r="AP108" i="11"/>
  <c r="AP107" i="11"/>
  <c r="AQ107" i="11"/>
  <c r="AP106" i="11"/>
  <c r="AP105" i="11"/>
  <c r="AQ105" i="11"/>
  <c r="AP104" i="11"/>
  <c r="AP103" i="11"/>
  <c r="AP102" i="11"/>
  <c r="AP101" i="11"/>
  <c r="AQ101" i="11"/>
  <c r="AP100" i="11"/>
  <c r="AQ100" i="11"/>
  <c r="AP99" i="11"/>
  <c r="AQ99" i="11"/>
  <c r="AP98" i="11"/>
  <c r="A98" i="1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10" i="6" s="1"/>
  <c r="A111" i="6" s="1"/>
  <c r="A112" i="6" s="1"/>
  <c r="A113" i="6" s="1"/>
  <c r="A114" i="6" s="1"/>
  <c r="A115" i="6" s="1"/>
  <c r="A116" i="6" s="1"/>
  <c r="A10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110" i="6"/>
  <c r="J111" i="6"/>
  <c r="J112" i="6"/>
  <c r="J113" i="6"/>
  <c r="J114" i="6"/>
  <c r="J115" i="6"/>
  <c r="J116" i="6"/>
  <c r="J102" i="6"/>
  <c r="J101" i="6"/>
  <c r="J100" i="6"/>
  <c r="J99" i="6"/>
  <c r="J98" i="6"/>
  <c r="J97" i="6"/>
  <c r="J9" i="6"/>
  <c r="J8" i="6"/>
  <c r="J7" i="6"/>
  <c r="J6" i="6"/>
  <c r="J5" i="6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P97" i="11"/>
  <c r="AP96" i="11"/>
  <c r="AP95" i="11"/>
  <c r="AP94" i="11"/>
  <c r="AP93" i="11"/>
  <c r="AP92" i="11"/>
  <c r="AP91" i="11"/>
  <c r="AP90" i="11"/>
  <c r="AP89" i="11"/>
  <c r="AQ89" i="11"/>
  <c r="AP88" i="11"/>
  <c r="AP87" i="11"/>
  <c r="AP86" i="11"/>
  <c r="AP85" i="11"/>
  <c r="AP84" i="11"/>
  <c r="AP45" i="11"/>
  <c r="AP44" i="11"/>
  <c r="AP43" i="11"/>
  <c r="AP42" i="11"/>
  <c r="AP41" i="11"/>
  <c r="AP40" i="11"/>
  <c r="AP39" i="11"/>
  <c r="AP38" i="11"/>
  <c r="AP37" i="11"/>
  <c r="AP36" i="11"/>
  <c r="AP35" i="11"/>
  <c r="AP34" i="11"/>
  <c r="AP33" i="11"/>
  <c r="AP32" i="11"/>
  <c r="AP31" i="11"/>
  <c r="AP30" i="11"/>
  <c r="AP29" i="11"/>
  <c r="AP28" i="11"/>
  <c r="AP27" i="11"/>
  <c r="AP26" i="11"/>
  <c r="AP25" i="11"/>
  <c r="AP24" i="11"/>
  <c r="AP23" i="11"/>
  <c r="AP22" i="11"/>
  <c r="AP21" i="11"/>
  <c r="AP20" i="11"/>
  <c r="AP19" i="11"/>
  <c r="AP18" i="11"/>
  <c r="AP17" i="11"/>
  <c r="AP16" i="11"/>
  <c r="AP15" i="11"/>
  <c r="AP14" i="11"/>
  <c r="AP13" i="11"/>
  <c r="AP12" i="11"/>
  <c r="AP11" i="11"/>
  <c r="AP10" i="11"/>
  <c r="AP9" i="11"/>
  <c r="AP8" i="11"/>
  <c r="AP7" i="11"/>
  <c r="AP6" i="11"/>
  <c r="AP5" i="11"/>
  <c r="AP4" i="11"/>
  <c r="AP78" i="11"/>
  <c r="AP77" i="11"/>
  <c r="AP76" i="11"/>
  <c r="AP75" i="11"/>
  <c r="AP74" i="11"/>
  <c r="AP73" i="11"/>
  <c r="AP72" i="11"/>
  <c r="AP71" i="11"/>
  <c r="AP70" i="11"/>
  <c r="AP69" i="11"/>
  <c r="AP68" i="11"/>
  <c r="AP67" i="11"/>
  <c r="AP66" i="11"/>
  <c r="AP65" i="11"/>
  <c r="AO125" i="11"/>
  <c r="AO126" i="11"/>
  <c r="AO127" i="11"/>
  <c r="AP118" i="11"/>
  <c r="AQ93" i="11" l="1"/>
  <c r="AQ91" i="11"/>
  <c r="AQ97" i="11"/>
  <c r="AQ95" i="11"/>
  <c r="AQ98" i="11"/>
  <c r="AQ104" i="11"/>
  <c r="AQ73" i="11"/>
  <c r="AQ6" i="11"/>
  <c r="AQ14" i="11"/>
  <c r="AQ22" i="11"/>
  <c r="AQ26" i="11"/>
  <c r="AQ30" i="11"/>
  <c r="AQ38" i="11"/>
  <c r="AQ42" i="11"/>
  <c r="AQ92" i="11"/>
  <c r="AQ96" i="11"/>
  <c r="AQ8" i="11"/>
  <c r="AQ16" i="11"/>
  <c r="AQ103" i="11"/>
  <c r="AQ108" i="11"/>
  <c r="AQ85" i="11"/>
  <c r="AQ102" i="11"/>
  <c r="AQ106" i="11"/>
  <c r="AQ87" i="11"/>
  <c r="AQ10" i="11"/>
  <c r="AQ18" i="11"/>
  <c r="AQ34" i="11"/>
  <c r="AQ24" i="11"/>
  <c r="AQ84" i="11"/>
  <c r="AQ94" i="11"/>
  <c r="AQ5" i="11"/>
  <c r="AQ13" i="11"/>
  <c r="AQ21" i="11"/>
  <c r="AQ29" i="11"/>
  <c r="AQ37" i="11"/>
  <c r="AQ45" i="11"/>
  <c r="AQ90" i="11"/>
  <c r="AQ32" i="11"/>
  <c r="AQ40" i="11"/>
  <c r="AQ88" i="11"/>
  <c r="AQ11" i="11"/>
  <c r="AQ19" i="11"/>
  <c r="AQ27" i="11"/>
  <c r="AQ35" i="11"/>
  <c r="AQ43" i="11"/>
  <c r="AQ86" i="11"/>
  <c r="AQ25" i="11"/>
  <c r="AQ65" i="11"/>
  <c r="AQ9" i="11"/>
  <c r="AQ33" i="11"/>
  <c r="AQ41" i="11"/>
  <c r="AQ36" i="11"/>
  <c r="AQ66" i="11"/>
  <c r="AQ74" i="11"/>
  <c r="AQ7" i="11"/>
  <c r="AQ15" i="11"/>
  <c r="AQ23" i="11"/>
  <c r="AQ31" i="11"/>
  <c r="AQ39" i="11"/>
  <c r="AQ17" i="11"/>
  <c r="AQ4" i="11"/>
  <c r="AQ12" i="11"/>
  <c r="AQ20" i="11"/>
  <c r="AQ44" i="11"/>
  <c r="AQ28" i="11"/>
  <c r="AQ68" i="11"/>
  <c r="AQ76" i="11"/>
  <c r="AQ71" i="11"/>
  <c r="AQ69" i="11"/>
  <c r="AQ77" i="11"/>
  <c r="AQ72" i="11"/>
  <c r="AQ67" i="11"/>
  <c r="AQ75" i="11"/>
  <c r="AQ70" i="11"/>
  <c r="AQ78" i="11"/>
  <c r="AQ118" i="11"/>
  <c r="G365" i="1" l="1"/>
  <c r="D365" i="1"/>
  <c r="C365" i="1"/>
  <c r="A365" i="1"/>
  <c r="G351" i="1"/>
  <c r="D351" i="1"/>
  <c r="C351" i="1"/>
  <c r="A351" i="1"/>
  <c r="G337" i="1"/>
  <c r="D337" i="1"/>
  <c r="C337" i="1"/>
  <c r="A337" i="1"/>
  <c r="G323" i="1"/>
  <c r="D323" i="1"/>
  <c r="C323" i="1"/>
  <c r="A323" i="1"/>
  <c r="G309" i="1"/>
  <c r="D309" i="1"/>
  <c r="C309" i="1"/>
  <c r="A309" i="1"/>
  <c r="G295" i="1"/>
  <c r="D295" i="1"/>
  <c r="C295" i="1"/>
  <c r="A295" i="1"/>
  <c r="G281" i="1"/>
  <c r="D281" i="1"/>
  <c r="C281" i="1"/>
  <c r="A281" i="1"/>
  <c r="G267" i="1"/>
  <c r="D267" i="1"/>
  <c r="C267" i="1"/>
  <c r="A267" i="1"/>
  <c r="G253" i="1"/>
  <c r="D253" i="1"/>
  <c r="C253" i="1"/>
  <c r="A253" i="1"/>
  <c r="G239" i="1"/>
  <c r="D239" i="1"/>
  <c r="C239" i="1"/>
  <c r="A239" i="1"/>
  <c r="G225" i="1"/>
  <c r="D225" i="1"/>
  <c r="C225" i="1"/>
  <c r="A225" i="1"/>
  <c r="G211" i="1"/>
  <c r="D211" i="1"/>
  <c r="C211" i="1"/>
  <c r="A211" i="1"/>
  <c r="G197" i="1"/>
  <c r="D197" i="1"/>
  <c r="C197" i="1"/>
  <c r="A197" i="1"/>
  <c r="G183" i="1"/>
  <c r="D183" i="1"/>
  <c r="C183" i="1"/>
  <c r="A183" i="1"/>
  <c r="G169" i="1"/>
  <c r="D169" i="1"/>
  <c r="C169" i="1"/>
  <c r="A169" i="1"/>
  <c r="G155" i="1"/>
  <c r="D155" i="1"/>
  <c r="C155" i="1"/>
  <c r="A155" i="1"/>
  <c r="G141" i="1"/>
  <c r="D141" i="1"/>
  <c r="C141" i="1"/>
  <c r="A141" i="1"/>
  <c r="G127" i="1"/>
  <c r="D127" i="1"/>
  <c r="C127" i="1"/>
  <c r="A127" i="1"/>
  <c r="G113" i="1"/>
  <c r="D113" i="1"/>
  <c r="C113" i="1"/>
  <c r="A113" i="1"/>
  <c r="G99" i="1"/>
  <c r="D99" i="1"/>
  <c r="C99" i="1"/>
  <c r="A99" i="1"/>
  <c r="G85" i="1"/>
  <c r="D85" i="1"/>
  <c r="C85" i="1"/>
  <c r="A85" i="1"/>
  <c r="G71" i="1"/>
  <c r="D71" i="1"/>
  <c r="C71" i="1"/>
  <c r="A71" i="1"/>
  <c r="A57" i="1"/>
  <c r="A28" i="1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AO75" i="18"/>
  <c r="AO74" i="18"/>
  <c r="AO73" i="18"/>
  <c r="AO72" i="18"/>
  <c r="AO71" i="18"/>
  <c r="AO70" i="18"/>
  <c r="AO69" i="18"/>
  <c r="AO68" i="18"/>
  <c r="AO67" i="18"/>
  <c r="AO66" i="18"/>
  <c r="AO65" i="18"/>
  <c r="AO64" i="18"/>
  <c r="AO63" i="18"/>
  <c r="AO62" i="18"/>
  <c r="AO61" i="18"/>
  <c r="AO60" i="18"/>
  <c r="AO59" i="18"/>
  <c r="AO58" i="18"/>
  <c r="AO57" i="18"/>
  <c r="AO56" i="18"/>
  <c r="AO55" i="18"/>
  <c r="AO54" i="18"/>
  <c r="AO53" i="18"/>
  <c r="AO52" i="18"/>
  <c r="AO51" i="18"/>
  <c r="AK166" i="17"/>
  <c r="AK165" i="17"/>
  <c r="AK164" i="17"/>
  <c r="AK163" i="17"/>
  <c r="AK162" i="17"/>
  <c r="AK161" i="17"/>
  <c r="AK160" i="17"/>
  <c r="AK159" i="17"/>
  <c r="AK158" i="17"/>
  <c r="AK157" i="17"/>
  <c r="AK156" i="17"/>
  <c r="AK155" i="17"/>
  <c r="AK154" i="17"/>
  <c r="AK153" i="17"/>
  <c r="AK152" i="17"/>
  <c r="AK151" i="17"/>
  <c r="AK150" i="17"/>
  <c r="AK149" i="17"/>
  <c r="AK148" i="17"/>
  <c r="AK147" i="17"/>
  <c r="AK146" i="17"/>
  <c r="AK145" i="17"/>
  <c r="AK144" i="17"/>
  <c r="AK143" i="17"/>
  <c r="AK142" i="17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BQ149" i="12"/>
  <c r="AO147" i="11"/>
  <c r="AO146" i="11"/>
  <c r="AO149" i="11"/>
  <c r="AO148" i="11"/>
  <c r="AO145" i="11"/>
  <c r="AO144" i="11"/>
  <c r="AO143" i="11"/>
  <c r="AO142" i="11"/>
  <c r="AO141" i="11"/>
  <c r="AO140" i="11"/>
  <c r="AO139" i="11"/>
  <c r="AO138" i="11"/>
  <c r="AO137" i="11"/>
  <c r="AO136" i="11"/>
  <c r="AO135" i="11"/>
  <c r="AO134" i="11"/>
  <c r="AO133" i="11"/>
  <c r="AO132" i="11"/>
  <c r="AO131" i="11"/>
  <c r="AO130" i="11"/>
  <c r="AO129" i="11"/>
  <c r="AO128" i="11"/>
  <c r="BQ139" i="12"/>
  <c r="BQ127" i="12"/>
  <c r="J107" i="3" l="1"/>
  <c r="J108" i="3"/>
  <c r="J109" i="3"/>
  <c r="J110" i="3"/>
  <c r="J111" i="3"/>
  <c r="J112" i="3"/>
  <c r="J113" i="3"/>
  <c r="J114" i="3"/>
  <c r="J115" i="3"/>
  <c r="J116" i="3"/>
  <c r="J106" i="3"/>
  <c r="J3" i="6"/>
  <c r="J4" i="6"/>
  <c r="J2" i="6"/>
  <c r="D371" i="1"/>
  <c r="C371" i="1"/>
  <c r="D357" i="1"/>
  <c r="C357" i="1"/>
  <c r="D343" i="1"/>
  <c r="C343" i="1"/>
  <c r="D329" i="1"/>
  <c r="C329" i="1"/>
  <c r="D315" i="1"/>
  <c r="C315" i="1"/>
  <c r="D301" i="1"/>
  <c r="C301" i="1"/>
  <c r="D287" i="1"/>
  <c r="C287" i="1"/>
  <c r="D273" i="1"/>
  <c r="C273" i="1"/>
  <c r="D259" i="1"/>
  <c r="C259" i="1"/>
  <c r="D245" i="1"/>
  <c r="C245" i="1"/>
  <c r="D231" i="1"/>
  <c r="C231" i="1"/>
  <c r="D217" i="1"/>
  <c r="C217" i="1"/>
  <c r="D203" i="1"/>
  <c r="C203" i="1"/>
  <c r="D189" i="1"/>
  <c r="C189" i="1"/>
  <c r="D175" i="1"/>
  <c r="C175" i="1"/>
  <c r="D161" i="1"/>
  <c r="C161" i="1"/>
  <c r="D147" i="1"/>
  <c r="C147" i="1"/>
  <c r="D133" i="1"/>
  <c r="C133" i="1"/>
  <c r="D119" i="1"/>
  <c r="C119" i="1"/>
  <c r="D105" i="1"/>
  <c r="C105" i="1"/>
  <c r="D91" i="1"/>
  <c r="C91" i="1"/>
  <c r="D77" i="1"/>
  <c r="C77" i="1"/>
  <c r="D63" i="1"/>
  <c r="C63" i="1"/>
  <c r="D49" i="1"/>
  <c r="C49" i="1"/>
  <c r="A43" i="1"/>
  <c r="H43" i="1"/>
  <c r="A44" i="1"/>
  <c r="A48" i="1"/>
  <c r="A49" i="1"/>
  <c r="A50" i="1"/>
  <c r="A51" i="1"/>
  <c r="H57" i="1"/>
  <c r="A58" i="1"/>
  <c r="A62" i="1"/>
  <c r="A63" i="1"/>
  <c r="A64" i="1"/>
  <c r="A65" i="1"/>
  <c r="H71" i="1"/>
  <c r="A72" i="1"/>
  <c r="A76" i="1"/>
  <c r="A77" i="1"/>
  <c r="A78" i="1"/>
  <c r="A79" i="1"/>
  <c r="H85" i="1"/>
  <c r="A86" i="1"/>
  <c r="A90" i="1"/>
  <c r="A91" i="1"/>
  <c r="A92" i="1"/>
  <c r="A93" i="1"/>
  <c r="A100" i="1"/>
  <c r="A104" i="1"/>
  <c r="A105" i="1"/>
  <c r="A106" i="1"/>
  <c r="A107" i="1"/>
  <c r="A114" i="1"/>
  <c r="A118" i="1"/>
  <c r="A119" i="1"/>
  <c r="A120" i="1"/>
  <c r="A121" i="1"/>
  <c r="A128" i="1"/>
  <c r="A132" i="1"/>
  <c r="A133" i="1"/>
  <c r="A134" i="1"/>
  <c r="A135" i="1"/>
  <c r="A142" i="1"/>
  <c r="A146" i="1"/>
  <c r="A147" i="1"/>
  <c r="A148" i="1"/>
  <c r="A149" i="1"/>
  <c r="A156" i="1"/>
  <c r="A160" i="1"/>
  <c r="A161" i="1"/>
  <c r="A162" i="1"/>
  <c r="A163" i="1"/>
  <c r="A170" i="1"/>
  <c r="A174" i="1"/>
  <c r="A175" i="1"/>
  <c r="A176" i="1"/>
  <c r="A177" i="1"/>
  <c r="A184" i="1"/>
  <c r="A188" i="1"/>
  <c r="A189" i="1"/>
  <c r="A190" i="1"/>
  <c r="A191" i="1"/>
  <c r="A198" i="1"/>
  <c r="A202" i="1"/>
  <c r="A203" i="1"/>
  <c r="A204" i="1"/>
  <c r="A205" i="1"/>
  <c r="A212" i="1"/>
  <c r="A216" i="1"/>
  <c r="A217" i="1"/>
  <c r="A218" i="1"/>
  <c r="A219" i="1"/>
  <c r="A226" i="1"/>
  <c r="A230" i="1"/>
  <c r="A231" i="1"/>
  <c r="A232" i="1"/>
  <c r="A233" i="1"/>
  <c r="A240" i="1"/>
  <c r="A244" i="1"/>
  <c r="A245" i="1"/>
  <c r="A246" i="1"/>
  <c r="A247" i="1"/>
  <c r="A254" i="1"/>
  <c r="A258" i="1"/>
  <c r="A259" i="1"/>
  <c r="A260" i="1"/>
  <c r="A261" i="1"/>
  <c r="A268" i="1"/>
  <c r="A272" i="1"/>
  <c r="A273" i="1"/>
  <c r="A274" i="1"/>
  <c r="A275" i="1"/>
  <c r="A282" i="1"/>
  <c r="A286" i="1"/>
  <c r="A287" i="1"/>
  <c r="A288" i="1"/>
  <c r="A289" i="1"/>
  <c r="A296" i="1"/>
  <c r="A300" i="1"/>
  <c r="A301" i="1"/>
  <c r="A302" i="1"/>
  <c r="A303" i="1"/>
  <c r="A310" i="1"/>
  <c r="A314" i="1"/>
  <c r="A315" i="1"/>
  <c r="A316" i="1"/>
  <c r="A317" i="1"/>
  <c r="A324" i="1"/>
  <c r="A328" i="1"/>
  <c r="A329" i="1"/>
  <c r="A330" i="1"/>
  <c r="A331" i="1"/>
  <c r="A338" i="1"/>
  <c r="A342" i="1"/>
  <c r="A343" i="1"/>
  <c r="A344" i="1"/>
  <c r="A345" i="1"/>
  <c r="A352" i="1"/>
  <c r="A356" i="1"/>
  <c r="A357" i="1"/>
  <c r="A358" i="1"/>
  <c r="A359" i="1"/>
  <c r="A366" i="1"/>
  <c r="A370" i="1"/>
  <c r="A371" i="1"/>
  <c r="A372" i="1"/>
  <c r="A373" i="1"/>
  <c r="J120" i="6" l="1"/>
  <c r="G53" i="19"/>
  <c r="G52" i="19"/>
  <c r="G51" i="19"/>
  <c r="G50" i="19"/>
  <c r="G49" i="19"/>
  <c r="AM159" i="17"/>
  <c r="AM158" i="17"/>
  <c r="AM157" i="17"/>
  <c r="AM156" i="17"/>
  <c r="G231" i="1" s="1"/>
  <c r="AM155" i="17"/>
  <c r="G217" i="1" s="1"/>
  <c r="AM153" i="17"/>
  <c r="AM152" i="17"/>
  <c r="AL165" i="17"/>
  <c r="AM164" i="17"/>
  <c r="AM163" i="17"/>
  <c r="AM162" i="17"/>
  <c r="AP74" i="18"/>
  <c r="AP73" i="18"/>
  <c r="AP72" i="18"/>
  <c r="AP71" i="18"/>
  <c r="J148" i="6"/>
  <c r="J147" i="6"/>
  <c r="J146" i="6"/>
  <c r="J145" i="6"/>
  <c r="J144" i="6"/>
  <c r="BQ151" i="12"/>
  <c r="BQ150" i="12"/>
  <c r="BQ148" i="12"/>
  <c r="BQ147" i="12"/>
  <c r="BR147" i="12" s="1"/>
  <c r="BQ146" i="12"/>
  <c r="BQ145" i="12"/>
  <c r="BQ144" i="12"/>
  <c r="BQ143" i="12"/>
  <c r="BQ141" i="12"/>
  <c r="BQ140" i="12"/>
  <c r="BQ138" i="12"/>
  <c r="BQ137" i="12"/>
  <c r="BQ142" i="12"/>
  <c r="AL164" i="17" l="1"/>
  <c r="G329" i="1"/>
  <c r="G343" i="1"/>
  <c r="G327" i="1"/>
  <c r="F358" i="1"/>
  <c r="G312" i="1"/>
  <c r="F316" i="1"/>
  <c r="G331" i="1"/>
  <c r="G341" i="1"/>
  <c r="G313" i="1"/>
  <c r="G369" i="1"/>
  <c r="F344" i="1"/>
  <c r="G326" i="1"/>
  <c r="G355" i="1"/>
  <c r="G356" i="1"/>
  <c r="F330" i="1"/>
  <c r="G315" i="1"/>
  <c r="G245" i="1"/>
  <c r="G345" i="1"/>
  <c r="G340" i="1"/>
  <c r="G370" i="1"/>
  <c r="G259" i="1"/>
  <c r="G373" i="1"/>
  <c r="G359" i="1"/>
  <c r="G368" i="1"/>
  <c r="G342" i="1"/>
  <c r="G354" i="1"/>
  <c r="G314" i="1"/>
  <c r="G328" i="1"/>
  <c r="G273" i="1"/>
  <c r="G317" i="1"/>
  <c r="G175" i="1"/>
  <c r="G189" i="1"/>
  <c r="BT148" i="12"/>
  <c r="BY149" i="12"/>
  <c r="BT150" i="12"/>
  <c r="AM154" i="17"/>
  <c r="G203" i="1" s="1"/>
  <c r="AL162" i="17"/>
  <c r="AM165" i="17"/>
  <c r="G357" i="1" s="1"/>
  <c r="AL163" i="17"/>
  <c r="AR75" i="18"/>
  <c r="E372" i="1" s="1"/>
  <c r="AR74" i="18"/>
  <c r="E358" i="1" s="1"/>
  <c r="AR73" i="18"/>
  <c r="E344" i="1" s="1"/>
  <c r="AR72" i="18"/>
  <c r="E330" i="1" s="1"/>
  <c r="AR71" i="18"/>
  <c r="E316" i="1" s="1"/>
  <c r="AQ74" i="18"/>
  <c r="G358" i="1" s="1"/>
  <c r="AQ73" i="18"/>
  <c r="G344" i="1" s="1"/>
  <c r="AQ72" i="18"/>
  <c r="G330" i="1" s="1"/>
  <c r="AQ71" i="18"/>
  <c r="G316" i="1" s="1"/>
  <c r="AN166" i="17"/>
  <c r="C34" i="1" s="1"/>
  <c r="AN165" i="17"/>
  <c r="AN164" i="17"/>
  <c r="AN163" i="17"/>
  <c r="AN162" i="17"/>
  <c r="BY151" i="12"/>
  <c r="BY147" i="12"/>
  <c r="BU147" i="12"/>
  <c r="BX151" i="12"/>
  <c r="BZ150" i="12"/>
  <c r="BV150" i="12"/>
  <c r="BR150" i="12"/>
  <c r="BX149" i="12"/>
  <c r="BZ148" i="12"/>
  <c r="BV148" i="12"/>
  <c r="BR148" i="12"/>
  <c r="BX147" i="12"/>
  <c r="BT147" i="12"/>
  <c r="BW148" i="12"/>
  <c r="BS148" i="12"/>
  <c r="BY150" i="12"/>
  <c r="BU150" i="12"/>
  <c r="BY148" i="12"/>
  <c r="BU148" i="12"/>
  <c r="BW147" i="12"/>
  <c r="BS147" i="12"/>
  <c r="BW150" i="12"/>
  <c r="BS150" i="12"/>
  <c r="BZ151" i="12"/>
  <c r="BX150" i="12"/>
  <c r="BZ149" i="12"/>
  <c r="BX148" i="12"/>
  <c r="BZ147" i="12"/>
  <c r="BV147" i="12"/>
  <c r="F12" i="20" l="1"/>
  <c r="G11" i="20"/>
  <c r="G10" i="20"/>
  <c r="G9" i="20"/>
  <c r="G8" i="20"/>
  <c r="G7" i="20"/>
  <c r="G6" i="20"/>
  <c r="G5" i="20"/>
  <c r="G4" i="20"/>
  <c r="G3" i="20"/>
  <c r="G2" i="20"/>
  <c r="BZ155" i="12"/>
  <c r="BZ156" i="12"/>
  <c r="BZ157" i="12"/>
  <c r="BZ158" i="12"/>
  <c r="BZ159" i="12"/>
  <c r="BZ123" i="12"/>
  <c r="BW155" i="12"/>
  <c r="BW156" i="12"/>
  <c r="BW157" i="12"/>
  <c r="BW158" i="12"/>
  <c r="BT155" i="12"/>
  <c r="BT156" i="12"/>
  <c r="BT157" i="12"/>
  <c r="BT158" i="12"/>
  <c r="BS155" i="12"/>
  <c r="BT6" i="12"/>
  <c r="BT149" i="12" s="1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99" i="12"/>
  <c r="BT100" i="12"/>
  <c r="BT101" i="12"/>
  <c r="BT102" i="12"/>
  <c r="BT103" i="12"/>
  <c r="BT104" i="12"/>
  <c r="BT105" i="12"/>
  <c r="BT106" i="12"/>
  <c r="BT107" i="12"/>
  <c r="BT108" i="12"/>
  <c r="BT109" i="12"/>
  <c r="BT151" i="12" s="1"/>
  <c r="BT110" i="12"/>
  <c r="BT111" i="12"/>
  <c r="BT112" i="12"/>
  <c r="BT113" i="12"/>
  <c r="BT114" i="12"/>
  <c r="BT115" i="12"/>
  <c r="BT116" i="12"/>
  <c r="BT117" i="12"/>
  <c r="BT118" i="12"/>
  <c r="BT119" i="12"/>
  <c r="BT5" i="12"/>
  <c r="BS5" i="12"/>
  <c r="BT123" i="12" l="1"/>
  <c r="BT159" i="12"/>
  <c r="G12" i="20"/>
  <c r="G47" i="19"/>
  <c r="G289" i="1" s="1"/>
  <c r="G46" i="19"/>
  <c r="G275" i="1" s="1"/>
  <c r="G45" i="19"/>
  <c r="G261" i="1" s="1"/>
  <c r="G43" i="19"/>
  <c r="G233" i="1" s="1"/>
  <c r="G42" i="19"/>
  <c r="G219" i="1" s="1"/>
  <c r="G41" i="19"/>
  <c r="G205" i="1" s="1"/>
  <c r="G40" i="19"/>
  <c r="G191" i="1" s="1"/>
  <c r="AR69" i="18"/>
  <c r="E288" i="1" s="1"/>
  <c r="AR68" i="18"/>
  <c r="E274" i="1" s="1"/>
  <c r="AR67" i="18"/>
  <c r="E260" i="1" s="1"/>
  <c r="AP65" i="18"/>
  <c r="F232" i="1" s="1"/>
  <c r="AQ64" i="18"/>
  <c r="G218" i="1" s="1"/>
  <c r="AR63" i="18"/>
  <c r="E204" i="1" s="1"/>
  <c r="AR66" i="18"/>
  <c r="E246" i="1" s="1"/>
  <c r="AR65" i="18"/>
  <c r="E232" i="1" s="1"/>
  <c r="AR64" i="18"/>
  <c r="E218" i="1" s="1"/>
  <c r="AR62" i="18"/>
  <c r="E190" i="1" s="1"/>
  <c r="AN159" i="17"/>
  <c r="AN157" i="17"/>
  <c r="AN156" i="17"/>
  <c r="AL155" i="17"/>
  <c r="AN154" i="17"/>
  <c r="AN153" i="17"/>
  <c r="AN160" i="17"/>
  <c r="G286" i="1"/>
  <c r="G272" i="1"/>
  <c r="G258" i="1"/>
  <c r="G244" i="1"/>
  <c r="G230" i="1"/>
  <c r="G216" i="1"/>
  <c r="G202" i="1"/>
  <c r="G285" i="1"/>
  <c r="G271" i="1"/>
  <c r="G257" i="1"/>
  <c r="G229" i="1"/>
  <c r="G215" i="1"/>
  <c r="G201" i="1"/>
  <c r="G243" i="1"/>
  <c r="J142" i="6"/>
  <c r="G284" i="1" s="1"/>
  <c r="J141" i="6"/>
  <c r="G270" i="1" s="1"/>
  <c r="J140" i="6"/>
  <c r="G256" i="1" s="1"/>
  <c r="J139" i="6"/>
  <c r="G242" i="1" s="1"/>
  <c r="J138" i="6"/>
  <c r="G228" i="1" s="1"/>
  <c r="J137" i="6"/>
  <c r="G214" i="1" s="1"/>
  <c r="J136" i="6"/>
  <c r="G200" i="1" s="1"/>
  <c r="J135" i="6"/>
  <c r="F227" i="1"/>
  <c r="E213" i="1"/>
  <c r="E199" i="1"/>
  <c r="G227" i="1"/>
  <c r="BZ142" i="12"/>
  <c r="BZ140" i="12"/>
  <c r="BZ138" i="12"/>
  <c r="G39" i="19"/>
  <c r="G177" i="1" s="1"/>
  <c r="AR61" i="18"/>
  <c r="E176" i="1" s="1"/>
  <c r="AN152" i="17"/>
  <c r="AM151" i="17"/>
  <c r="G161" i="1" s="1"/>
  <c r="J134" i="6"/>
  <c r="BZ137" i="12"/>
  <c r="BQ136" i="12"/>
  <c r="G352" i="1" l="1"/>
  <c r="G310" i="1"/>
  <c r="G324" i="1"/>
  <c r="C366" i="1"/>
  <c r="C310" i="1"/>
  <c r="C352" i="1"/>
  <c r="C324" i="1"/>
  <c r="C338" i="1"/>
  <c r="BZ139" i="12"/>
  <c r="AL160" i="17"/>
  <c r="AM160" i="17"/>
  <c r="G287" i="1" s="1"/>
  <c r="AL157" i="17"/>
  <c r="F199" i="1"/>
  <c r="AN151" i="17"/>
  <c r="G38" i="19"/>
  <c r="G163" i="1" s="1"/>
  <c r="J133" i="6"/>
  <c r="AR60" i="18"/>
  <c r="E162" i="1" s="1"/>
  <c r="BZ146" i="12"/>
  <c r="BZ145" i="12"/>
  <c r="BZ143" i="12"/>
  <c r="AN158" i="17"/>
  <c r="G44" i="19"/>
  <c r="G247" i="1" s="1"/>
  <c r="BZ141" i="12"/>
  <c r="AL153" i="17"/>
  <c r="AN155" i="17"/>
  <c r="BZ136" i="12"/>
  <c r="BV141" i="12"/>
  <c r="BS142" i="12"/>
  <c r="BX140" i="12"/>
  <c r="BV140" i="12"/>
  <c r="BU141" i="12"/>
  <c r="BY142" i="12"/>
  <c r="C240" i="1" s="1"/>
  <c r="BU138" i="12"/>
  <c r="BR143" i="12"/>
  <c r="BX143" i="12"/>
  <c r="BV142" i="12"/>
  <c r="BS143" i="12"/>
  <c r="BU144" i="12"/>
  <c r="BZ144" i="12"/>
  <c r="BU142" i="12"/>
  <c r="E227" i="1"/>
  <c r="BR142" i="12"/>
  <c r="BX142" i="12"/>
  <c r="BU143" i="12"/>
  <c r="AP63" i="18"/>
  <c r="F204" i="1" s="1"/>
  <c r="AP68" i="18"/>
  <c r="F274" i="1" s="1"/>
  <c r="BT145" i="12"/>
  <c r="BW146" i="12"/>
  <c r="BT146" i="12"/>
  <c r="BY138" i="12"/>
  <c r="BT138" i="12"/>
  <c r="BW138" i="12"/>
  <c r="BV139" i="12"/>
  <c r="BT139" i="12"/>
  <c r="BW139" i="12"/>
  <c r="BU140" i="12"/>
  <c r="BT140" i="12"/>
  <c r="BW140" i="12"/>
  <c r="BY144" i="12"/>
  <c r="BW144" i="12"/>
  <c r="BT144" i="12"/>
  <c r="BV144" i="12"/>
  <c r="BY141" i="12"/>
  <c r="BT141" i="12"/>
  <c r="BW141" i="12"/>
  <c r="BT142" i="12"/>
  <c r="BW142" i="12"/>
  <c r="BY137" i="12"/>
  <c r="BW137" i="12"/>
  <c r="BT137" i="12"/>
  <c r="BX136" i="12"/>
  <c r="BW136" i="12"/>
  <c r="BT136" i="12"/>
  <c r="BY143" i="12"/>
  <c r="BW143" i="12"/>
  <c r="BT143" i="12"/>
  <c r="BS145" i="12"/>
  <c r="BX145" i="12"/>
  <c r="BR138" i="12"/>
  <c r="BX138" i="12"/>
  <c r="BV138" i="12"/>
  <c r="BV143" i="12"/>
  <c r="BY145" i="12"/>
  <c r="C282" i="1" s="1"/>
  <c r="AP64" i="18"/>
  <c r="F218" i="1" s="1"/>
  <c r="AP69" i="18"/>
  <c r="F288" i="1" s="1"/>
  <c r="AQ69" i="18"/>
  <c r="G288" i="1" s="1"/>
  <c r="AQ68" i="18"/>
  <c r="G274" i="1" s="1"/>
  <c r="AP67" i="18"/>
  <c r="F260" i="1" s="1"/>
  <c r="AQ67" i="18"/>
  <c r="G260" i="1" s="1"/>
  <c r="AP66" i="18"/>
  <c r="F246" i="1" s="1"/>
  <c r="AQ66" i="18"/>
  <c r="G246" i="1" s="1"/>
  <c r="AQ65" i="18"/>
  <c r="G232" i="1" s="1"/>
  <c r="AQ63" i="18"/>
  <c r="G204" i="1" s="1"/>
  <c r="AP62" i="18"/>
  <c r="F190" i="1" s="1"/>
  <c r="AQ62" i="18"/>
  <c r="G190" i="1" s="1"/>
  <c r="AQ60" i="18"/>
  <c r="G162" i="1" s="1"/>
  <c r="AP60" i="18"/>
  <c r="F162" i="1" s="1"/>
  <c r="AL159" i="17"/>
  <c r="AL158" i="17"/>
  <c r="AL154" i="17"/>
  <c r="AL156" i="17"/>
  <c r="F213" i="1"/>
  <c r="G213" i="1"/>
  <c r="G199" i="1"/>
  <c r="BX144" i="12"/>
  <c r="BR144" i="12"/>
  <c r="BR141" i="12"/>
  <c r="BX141" i="12"/>
  <c r="BS141" i="12"/>
  <c r="BR140" i="12"/>
  <c r="BY140" i="12"/>
  <c r="C212" i="1" s="1"/>
  <c r="BX139" i="12"/>
  <c r="BR139" i="12"/>
  <c r="BY139" i="12"/>
  <c r="C198" i="1" s="1"/>
  <c r="BU139" i="12"/>
  <c r="BS144" i="12"/>
  <c r="D268" i="1" s="1"/>
  <c r="BS140" i="12"/>
  <c r="D212" i="1" s="1"/>
  <c r="BS139" i="12"/>
  <c r="D198" i="1" s="1"/>
  <c r="BS138" i="12"/>
  <c r="D184" i="1" s="1"/>
  <c r="BS136" i="12"/>
  <c r="D156" i="1" s="1"/>
  <c r="BU136" i="12"/>
  <c r="BY136" i="12"/>
  <c r="AP61" i="18"/>
  <c r="F176" i="1" s="1"/>
  <c r="AQ61" i="18"/>
  <c r="G176" i="1" s="1"/>
  <c r="AL152" i="17"/>
  <c r="AL151" i="17"/>
  <c r="BV136" i="12"/>
  <c r="BR136" i="12"/>
  <c r="BU137" i="12"/>
  <c r="BV137" i="12"/>
  <c r="BR137" i="12"/>
  <c r="BX137" i="12"/>
  <c r="BS137" i="12"/>
  <c r="D170" i="1" s="1"/>
  <c r="D282" i="1" l="1"/>
  <c r="G212" i="1"/>
  <c r="D254" i="1"/>
  <c r="C226" i="1"/>
  <c r="G240" i="1"/>
  <c r="D226" i="1"/>
  <c r="G254" i="1"/>
  <c r="C254" i="1"/>
  <c r="G268" i="1"/>
  <c r="C268" i="1"/>
  <c r="D240" i="1"/>
  <c r="G198" i="1"/>
  <c r="G226" i="1"/>
  <c r="AP58" i="18"/>
  <c r="F134" i="1" s="1"/>
  <c r="AM150" i="17"/>
  <c r="G147" i="1" s="1"/>
  <c r="AM149" i="17"/>
  <c r="G133" i="1" s="1"/>
  <c r="AM148" i="17"/>
  <c r="G119" i="1" s="1"/>
  <c r="AM147" i="17"/>
  <c r="G105" i="1" s="1"/>
  <c r="AM146" i="17"/>
  <c r="G91" i="1" s="1"/>
  <c r="AM145" i="17"/>
  <c r="G77" i="1" s="1"/>
  <c r="AM144" i="17"/>
  <c r="G63" i="1" s="1"/>
  <c r="AM143" i="17"/>
  <c r="J127" i="6"/>
  <c r="G74" i="1" s="1"/>
  <c r="F115" i="1"/>
  <c r="F157" i="1"/>
  <c r="F73" i="1"/>
  <c r="G117" i="1"/>
  <c r="AL144" i="17"/>
  <c r="AN146" i="17"/>
  <c r="AL148" i="17"/>
  <c r="AL149" i="17"/>
  <c r="AP57" i="18"/>
  <c r="F120" i="1" s="1"/>
  <c r="G37" i="19"/>
  <c r="G149" i="1" s="1"/>
  <c r="BQ135" i="12"/>
  <c r="BQ134" i="12"/>
  <c r="BQ133" i="12"/>
  <c r="BQ132" i="12"/>
  <c r="BQ131" i="12"/>
  <c r="BQ130" i="12"/>
  <c r="BU130" i="12" s="1"/>
  <c r="BQ129" i="12"/>
  <c r="BQ128" i="12"/>
  <c r="G49" i="1" l="1"/>
  <c r="G160" i="1"/>
  <c r="G170" i="1"/>
  <c r="G156" i="1"/>
  <c r="G158" i="1"/>
  <c r="G132" i="1"/>
  <c r="C170" i="1"/>
  <c r="G187" i="1"/>
  <c r="G173" i="1"/>
  <c r="G184" i="1"/>
  <c r="G159" i="1"/>
  <c r="E157" i="1"/>
  <c r="G157" i="1"/>
  <c r="C156" i="1"/>
  <c r="G185" i="1"/>
  <c r="C184" i="1"/>
  <c r="G172" i="1"/>
  <c r="G186" i="1"/>
  <c r="G188" i="1"/>
  <c r="G174" i="1"/>
  <c r="E185" i="1"/>
  <c r="E171" i="1"/>
  <c r="F185" i="1"/>
  <c r="F171" i="1"/>
  <c r="G171" i="1"/>
  <c r="BR130" i="12"/>
  <c r="AQ58" i="18"/>
  <c r="G134" i="1" s="1"/>
  <c r="G146" i="1"/>
  <c r="AP59" i="18"/>
  <c r="F148" i="1" s="1"/>
  <c r="BZ135" i="12"/>
  <c r="G131" i="1"/>
  <c r="G36" i="19"/>
  <c r="G135" i="1" s="1"/>
  <c r="F129" i="1"/>
  <c r="BZ133" i="12"/>
  <c r="AQ57" i="18"/>
  <c r="G120" i="1" s="1"/>
  <c r="G35" i="19"/>
  <c r="G121" i="1" s="1"/>
  <c r="AR57" i="18"/>
  <c r="E120" i="1" s="1"/>
  <c r="G118" i="1"/>
  <c r="G115" i="1"/>
  <c r="G34" i="19"/>
  <c r="G107" i="1" s="1"/>
  <c r="G104" i="1"/>
  <c r="G103" i="1"/>
  <c r="G101" i="1"/>
  <c r="AL147" i="17"/>
  <c r="BZ132" i="12"/>
  <c r="J129" i="6"/>
  <c r="G102" i="1" s="1"/>
  <c r="AQ56" i="18"/>
  <c r="G106" i="1" s="1"/>
  <c r="G90" i="1"/>
  <c r="F87" i="1"/>
  <c r="AL146" i="17"/>
  <c r="J128" i="6"/>
  <c r="G88" i="1" s="1"/>
  <c r="AP55" i="18"/>
  <c r="F92" i="1" s="1"/>
  <c r="BZ131" i="12"/>
  <c r="G89" i="1"/>
  <c r="G33" i="19"/>
  <c r="G93" i="1" s="1"/>
  <c r="AL145" i="17"/>
  <c r="BZ130" i="12"/>
  <c r="G75" i="1"/>
  <c r="G32" i="19"/>
  <c r="G79" i="1" s="1"/>
  <c r="G76" i="1"/>
  <c r="J126" i="6"/>
  <c r="G60" i="1" s="1"/>
  <c r="BZ129" i="12"/>
  <c r="BZ128" i="12"/>
  <c r="J125" i="6"/>
  <c r="BZ127" i="12"/>
  <c r="BV134" i="12"/>
  <c r="BZ134" i="12"/>
  <c r="BT133" i="12"/>
  <c r="BW133" i="12"/>
  <c r="BV135" i="12"/>
  <c r="BW135" i="12"/>
  <c r="BT135" i="12"/>
  <c r="BT128" i="12"/>
  <c r="BV133" i="12"/>
  <c r="BS130" i="12"/>
  <c r="BW130" i="12"/>
  <c r="BT130" i="12"/>
  <c r="BR133" i="12"/>
  <c r="BX133" i="12"/>
  <c r="BS131" i="12"/>
  <c r="BW131" i="12"/>
  <c r="BT131" i="12"/>
  <c r="BR134" i="12"/>
  <c r="BT134" i="12"/>
  <c r="BW134" i="12"/>
  <c r="BT127" i="12"/>
  <c r="BS127" i="12"/>
  <c r="BT129" i="12"/>
  <c r="BU133" i="12"/>
  <c r="BS133" i="12"/>
  <c r="D114" i="1" s="1"/>
  <c r="BS132" i="12"/>
  <c r="D100" i="1" s="1"/>
  <c r="BT132" i="12"/>
  <c r="BW132" i="12"/>
  <c r="BV132" i="12"/>
  <c r="G100" i="1" s="1"/>
  <c r="AR59" i="18"/>
  <c r="E148" i="1" s="1"/>
  <c r="E115" i="1"/>
  <c r="BR132" i="12"/>
  <c r="BU132" i="12"/>
  <c r="BU131" i="12"/>
  <c r="BU134" i="12"/>
  <c r="BY134" i="12"/>
  <c r="C128" i="1" s="1"/>
  <c r="BS134" i="12"/>
  <c r="D128" i="1" s="1"/>
  <c r="BR131" i="12"/>
  <c r="BX134" i="12"/>
  <c r="AQ59" i="18"/>
  <c r="G148" i="1" s="1"/>
  <c r="AP56" i="18"/>
  <c r="F106" i="1" s="1"/>
  <c r="AR55" i="18"/>
  <c r="E92" i="1" s="1"/>
  <c r="AQ55" i="18"/>
  <c r="G92" i="1" s="1"/>
  <c r="AN148" i="17"/>
  <c r="AN144" i="17"/>
  <c r="E87" i="1"/>
  <c r="G87" i="1"/>
  <c r="E129" i="1"/>
  <c r="E101" i="1"/>
  <c r="E73" i="1"/>
  <c r="G129" i="1"/>
  <c r="G73" i="1"/>
  <c r="F101" i="1"/>
  <c r="AN149" i="17"/>
  <c r="AN147" i="17"/>
  <c r="AN145" i="17"/>
  <c r="AR58" i="18"/>
  <c r="E134" i="1" s="1"/>
  <c r="AR56" i="18"/>
  <c r="E106" i="1" s="1"/>
  <c r="BY129" i="12"/>
  <c r="BY130" i="12"/>
  <c r="C72" i="1" s="1"/>
  <c r="BX129" i="12"/>
  <c r="C57" i="1" s="1"/>
  <c r="BY131" i="12"/>
  <c r="C86" i="1" s="1"/>
  <c r="BX130" i="12"/>
  <c r="BX135" i="12"/>
  <c r="BU135" i="12"/>
  <c r="BS135" i="12"/>
  <c r="D142" i="1" s="1"/>
  <c r="BR135" i="12"/>
  <c r="BY132" i="12"/>
  <c r="C100" i="1" s="1"/>
  <c r="BX131" i="12"/>
  <c r="BV130" i="12"/>
  <c r="G72" i="1" s="1"/>
  <c r="BY135" i="12"/>
  <c r="C142" i="1" s="1"/>
  <c r="BY133" i="12"/>
  <c r="C114" i="1" s="1"/>
  <c r="BX132" i="12"/>
  <c r="BV131" i="12"/>
  <c r="G86" i="1" s="1"/>
  <c r="H6" i="12"/>
  <c r="I6" i="12" s="1"/>
  <c r="H7" i="12"/>
  <c r="I7" i="12" s="1"/>
  <c r="H8" i="12"/>
  <c r="I8" i="12" s="1"/>
  <c r="H9" i="12"/>
  <c r="I9" i="12" s="1"/>
  <c r="H10" i="12"/>
  <c r="I10" i="12" s="1"/>
  <c r="H11" i="12"/>
  <c r="I11" i="12" s="1"/>
  <c r="H12" i="12"/>
  <c r="I12" i="12" s="1"/>
  <c r="H13" i="12"/>
  <c r="I13" i="12" s="1"/>
  <c r="H14" i="12"/>
  <c r="I14" i="12" s="1"/>
  <c r="H15" i="12"/>
  <c r="I15" i="12" s="1"/>
  <c r="H16" i="12"/>
  <c r="I16" i="12" s="1"/>
  <c r="H17" i="12"/>
  <c r="I17" i="12" s="1"/>
  <c r="H18" i="12"/>
  <c r="I18" i="12" s="1"/>
  <c r="H19" i="12"/>
  <c r="I19" i="12" s="1"/>
  <c r="H20" i="12"/>
  <c r="I20" i="12" s="1"/>
  <c r="H21" i="12"/>
  <c r="I21" i="12" s="1"/>
  <c r="H22" i="12"/>
  <c r="I22" i="12" s="1"/>
  <c r="H23" i="12"/>
  <c r="I23" i="12" s="1"/>
  <c r="H24" i="12"/>
  <c r="I24" i="12" s="1"/>
  <c r="H25" i="12"/>
  <c r="I25" i="12" s="1"/>
  <c r="H26" i="12"/>
  <c r="I26" i="12" s="1"/>
  <c r="H27" i="12"/>
  <c r="I27" i="12" s="1"/>
  <c r="H28" i="12"/>
  <c r="I28" i="12" s="1"/>
  <c r="H29" i="12"/>
  <c r="I29" i="12" s="1"/>
  <c r="H30" i="12"/>
  <c r="I30" i="12" s="1"/>
  <c r="H31" i="12"/>
  <c r="I31" i="12" s="1"/>
  <c r="H32" i="12"/>
  <c r="I32" i="12" s="1"/>
  <c r="H33" i="12"/>
  <c r="I33" i="12" s="1"/>
  <c r="H34" i="12"/>
  <c r="I34" i="12" s="1"/>
  <c r="H35" i="12"/>
  <c r="I35" i="12" s="1"/>
  <c r="H36" i="12"/>
  <c r="I36" i="12" s="1"/>
  <c r="H37" i="12"/>
  <c r="I37" i="12" s="1"/>
  <c r="H38" i="12"/>
  <c r="I38" i="12" s="1"/>
  <c r="H39" i="12"/>
  <c r="I39" i="12" s="1"/>
  <c r="H40" i="12"/>
  <c r="I40" i="12" s="1"/>
  <c r="H41" i="12"/>
  <c r="I41" i="12" s="1"/>
  <c r="H42" i="12"/>
  <c r="I42" i="12" s="1"/>
  <c r="H43" i="12"/>
  <c r="I43" i="12" s="1"/>
  <c r="H44" i="12"/>
  <c r="I44" i="12" s="1"/>
  <c r="H45" i="12"/>
  <c r="I45" i="12" s="1"/>
  <c r="H46" i="12"/>
  <c r="I46" i="12" s="1"/>
  <c r="H47" i="12"/>
  <c r="I47" i="12" s="1"/>
  <c r="H48" i="12"/>
  <c r="I48" i="12" s="1"/>
  <c r="H49" i="12"/>
  <c r="I49" i="12" s="1"/>
  <c r="H50" i="12"/>
  <c r="I50" i="12" s="1"/>
  <c r="H51" i="12"/>
  <c r="I51" i="12" s="1"/>
  <c r="H52" i="12"/>
  <c r="I52" i="12" s="1"/>
  <c r="H53" i="12"/>
  <c r="I53" i="12" s="1"/>
  <c r="H54" i="12"/>
  <c r="I54" i="12" s="1"/>
  <c r="H55" i="12"/>
  <c r="I55" i="12" s="1"/>
  <c r="H56" i="12"/>
  <c r="I56" i="12" s="1"/>
  <c r="H57" i="12"/>
  <c r="I57" i="12" s="1"/>
  <c r="H58" i="12"/>
  <c r="I58" i="12" s="1"/>
  <c r="H59" i="12"/>
  <c r="I59" i="12" s="1"/>
  <c r="H60" i="12"/>
  <c r="I60" i="12" s="1"/>
  <c r="H61" i="12"/>
  <c r="I61" i="12" s="1"/>
  <c r="H62" i="12"/>
  <c r="I62" i="12" s="1"/>
  <c r="H63" i="12"/>
  <c r="I63" i="12" s="1"/>
  <c r="H64" i="12"/>
  <c r="I64" i="12" s="1"/>
  <c r="H65" i="12"/>
  <c r="I65" i="12" s="1"/>
  <c r="H66" i="12"/>
  <c r="I66" i="12" s="1"/>
  <c r="H67" i="12"/>
  <c r="I67" i="12" s="1"/>
  <c r="H68" i="12"/>
  <c r="I68" i="12" s="1"/>
  <c r="H69" i="12"/>
  <c r="I69" i="12" s="1"/>
  <c r="H70" i="12"/>
  <c r="I70" i="12" s="1"/>
  <c r="H71" i="12"/>
  <c r="I71" i="12" s="1"/>
  <c r="H72" i="12"/>
  <c r="I72" i="12" s="1"/>
  <c r="H73" i="12"/>
  <c r="I73" i="12" s="1"/>
  <c r="H74" i="12"/>
  <c r="I74" i="12" s="1"/>
  <c r="H75" i="12"/>
  <c r="I75" i="12" s="1"/>
  <c r="H76" i="12"/>
  <c r="I76" i="12" s="1"/>
  <c r="H77" i="12"/>
  <c r="I77" i="12" s="1"/>
  <c r="H78" i="12"/>
  <c r="I78" i="12" s="1"/>
  <c r="H79" i="12"/>
  <c r="I79" i="12" s="1"/>
  <c r="H80" i="12"/>
  <c r="I80" i="12" s="1"/>
  <c r="H81" i="12"/>
  <c r="I81" i="12" s="1"/>
  <c r="H82" i="12"/>
  <c r="I82" i="12" s="1"/>
  <c r="H83" i="12"/>
  <c r="I83" i="12" s="1"/>
  <c r="H84" i="12"/>
  <c r="I84" i="12" s="1"/>
  <c r="H85" i="12"/>
  <c r="I85" i="12" s="1"/>
  <c r="H86" i="12"/>
  <c r="I86" i="12" s="1"/>
  <c r="H87" i="12"/>
  <c r="I87" i="12" s="1"/>
  <c r="H88" i="12"/>
  <c r="I88" i="12" s="1"/>
  <c r="H89" i="12"/>
  <c r="I89" i="12" s="1"/>
  <c r="H90" i="12"/>
  <c r="I90" i="12" s="1"/>
  <c r="H91" i="12"/>
  <c r="I91" i="12" s="1"/>
  <c r="H92" i="12"/>
  <c r="I92" i="12" s="1"/>
  <c r="H93" i="12"/>
  <c r="I93" i="12" s="1"/>
  <c r="H94" i="12"/>
  <c r="I94" i="12" s="1"/>
  <c r="H95" i="12"/>
  <c r="I95" i="12" s="1"/>
  <c r="H96" i="12"/>
  <c r="I96" i="12" s="1"/>
  <c r="H97" i="12"/>
  <c r="I97" i="12" s="1"/>
  <c r="H98" i="12"/>
  <c r="I98" i="12" s="1"/>
  <c r="H99" i="12"/>
  <c r="I99" i="12" s="1"/>
  <c r="H100" i="12"/>
  <c r="I100" i="12" s="1"/>
  <c r="H101" i="12"/>
  <c r="I101" i="12" s="1"/>
  <c r="H102" i="12"/>
  <c r="I102" i="12" s="1"/>
  <c r="H103" i="12"/>
  <c r="I103" i="12" s="1"/>
  <c r="H104" i="12"/>
  <c r="I104" i="12" s="1"/>
  <c r="H105" i="12"/>
  <c r="I105" i="12" s="1"/>
  <c r="H106" i="12"/>
  <c r="I106" i="12" s="1"/>
  <c r="H107" i="12"/>
  <c r="I107" i="12" s="1"/>
  <c r="H108" i="12"/>
  <c r="I108" i="12" s="1"/>
  <c r="H109" i="12"/>
  <c r="I109" i="12" s="1"/>
  <c r="H110" i="12"/>
  <c r="I110" i="12" s="1"/>
  <c r="H111" i="12"/>
  <c r="I111" i="12" s="1"/>
  <c r="H112" i="12"/>
  <c r="I112" i="12" s="1"/>
  <c r="H113" i="12"/>
  <c r="I113" i="12" s="1"/>
  <c r="H114" i="12"/>
  <c r="I114" i="12" s="1"/>
  <c r="H115" i="12"/>
  <c r="I115" i="12" s="1"/>
  <c r="H116" i="12"/>
  <c r="I116" i="12" s="1"/>
  <c r="H117" i="12"/>
  <c r="I117" i="12" s="1"/>
  <c r="H118" i="12"/>
  <c r="I118" i="12" s="1"/>
  <c r="H119" i="12"/>
  <c r="I119" i="12" s="1"/>
  <c r="H5" i="12"/>
  <c r="I5" i="12" s="1"/>
  <c r="J5" i="12" s="1"/>
  <c r="BW5" i="12" s="1"/>
  <c r="BW145" i="12" s="1"/>
  <c r="G46" i="1" l="1"/>
  <c r="C58" i="1"/>
  <c r="G114" i="1"/>
  <c r="D86" i="1"/>
  <c r="D72" i="1"/>
  <c r="G142" i="1"/>
  <c r="G128" i="1"/>
  <c r="BW127" i="12"/>
  <c r="AO84" i="18"/>
  <c r="AO85" i="18"/>
  <c r="AO86" i="18"/>
  <c r="AO87" i="18"/>
  <c r="AO83" i="18"/>
  <c r="AR47" i="18"/>
  <c r="A36" i="1" l="1"/>
  <c r="A35" i="1"/>
  <c r="A34" i="1"/>
  <c r="E13" i="1"/>
  <c r="AN174" i="17"/>
  <c r="AN175" i="17"/>
  <c r="AN176" i="17"/>
  <c r="AN177" i="17"/>
  <c r="AN173" i="17"/>
  <c r="AN138" i="17"/>
  <c r="C12" i="1" s="1"/>
  <c r="AL6" i="17"/>
  <c r="AL7" i="17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28" i="17"/>
  <c r="AL29" i="17"/>
  <c r="AL142" i="17" s="1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2" i="17"/>
  <c r="AL53" i="17"/>
  <c r="AL54" i="17"/>
  <c r="AL55" i="17"/>
  <c r="AL56" i="17"/>
  <c r="AL57" i="17"/>
  <c r="AL58" i="17"/>
  <c r="AL59" i="17"/>
  <c r="AL60" i="17"/>
  <c r="AL61" i="17"/>
  <c r="AL62" i="17"/>
  <c r="AL63" i="17"/>
  <c r="AL64" i="17"/>
  <c r="AL65" i="17"/>
  <c r="AL66" i="17"/>
  <c r="AL67" i="17"/>
  <c r="AL68" i="17"/>
  <c r="AL69" i="17"/>
  <c r="AL70" i="17"/>
  <c r="AL71" i="17"/>
  <c r="AL72" i="17"/>
  <c r="AL73" i="17"/>
  <c r="AL74" i="17"/>
  <c r="AL75" i="17"/>
  <c r="AL76" i="17"/>
  <c r="AL77" i="17"/>
  <c r="AL78" i="17"/>
  <c r="AL79" i="17"/>
  <c r="AL80" i="17"/>
  <c r="AL81" i="17"/>
  <c r="AL82" i="17"/>
  <c r="AL83" i="17"/>
  <c r="AL84" i="17"/>
  <c r="AL85" i="17"/>
  <c r="AL86" i="17"/>
  <c r="AL87" i="17"/>
  <c r="AL88" i="17"/>
  <c r="AL89" i="17"/>
  <c r="AL90" i="17"/>
  <c r="AL91" i="17"/>
  <c r="AL92" i="17"/>
  <c r="AL93" i="17"/>
  <c r="AL94" i="17"/>
  <c r="AL95" i="17"/>
  <c r="AL96" i="17"/>
  <c r="AL97" i="17"/>
  <c r="AL98" i="17"/>
  <c r="AL99" i="17"/>
  <c r="AL100" i="17"/>
  <c r="AL101" i="17"/>
  <c r="AL102" i="17"/>
  <c r="AL103" i="17"/>
  <c r="AL104" i="17"/>
  <c r="AL105" i="17"/>
  <c r="AL106" i="17"/>
  <c r="AL107" i="17"/>
  <c r="AL108" i="17"/>
  <c r="AL109" i="17"/>
  <c r="AL110" i="17"/>
  <c r="AL111" i="17"/>
  <c r="AL112" i="17"/>
  <c r="AL113" i="17"/>
  <c r="AL114" i="17"/>
  <c r="AL115" i="17"/>
  <c r="AL116" i="17"/>
  <c r="AL117" i="17"/>
  <c r="AL118" i="17"/>
  <c r="AL119" i="17"/>
  <c r="AL120" i="17"/>
  <c r="AL121" i="17"/>
  <c r="AL122" i="17"/>
  <c r="AL123" i="17"/>
  <c r="AL124" i="17"/>
  <c r="AL125" i="17"/>
  <c r="AL126" i="17"/>
  <c r="AL127" i="17"/>
  <c r="AL128" i="17"/>
  <c r="AL129" i="17"/>
  <c r="AL130" i="17"/>
  <c r="AL131" i="17"/>
  <c r="AL132" i="17"/>
  <c r="AL133" i="17"/>
  <c r="AL134" i="17"/>
  <c r="AL5" i="17"/>
  <c r="AL166" i="17" s="1"/>
  <c r="D34" i="1" s="1"/>
  <c r="F6" i="17"/>
  <c r="F7" i="17"/>
  <c r="F8" i="17"/>
  <c r="AM8" i="17" s="1"/>
  <c r="F9" i="17"/>
  <c r="AM9" i="17" s="1"/>
  <c r="F10" i="17"/>
  <c r="F11" i="17"/>
  <c r="F12" i="17"/>
  <c r="AM12" i="17" s="1"/>
  <c r="F13" i="17"/>
  <c r="AM13" i="17" s="1"/>
  <c r="F14" i="17"/>
  <c r="F15" i="17"/>
  <c r="F16" i="17"/>
  <c r="AM16" i="17" s="1"/>
  <c r="F17" i="17"/>
  <c r="AM17" i="17" s="1"/>
  <c r="F18" i="17"/>
  <c r="F19" i="17"/>
  <c r="F20" i="17"/>
  <c r="AM20" i="17" s="1"/>
  <c r="F21" i="17"/>
  <c r="AM21" i="17" s="1"/>
  <c r="F22" i="17"/>
  <c r="F23" i="17"/>
  <c r="F24" i="17"/>
  <c r="AM24" i="17" s="1"/>
  <c r="F25" i="17"/>
  <c r="AM25" i="17" s="1"/>
  <c r="F26" i="17"/>
  <c r="F27" i="17"/>
  <c r="F28" i="17"/>
  <c r="AM28" i="17" s="1"/>
  <c r="F29" i="17"/>
  <c r="AM29" i="17" s="1"/>
  <c r="AM142" i="17" s="1"/>
  <c r="F30" i="17"/>
  <c r="F31" i="17"/>
  <c r="F32" i="17"/>
  <c r="AM32" i="17" s="1"/>
  <c r="F33" i="17"/>
  <c r="AM33" i="17" s="1"/>
  <c r="F34" i="17"/>
  <c r="F35" i="17"/>
  <c r="F36" i="17"/>
  <c r="AM36" i="17" s="1"/>
  <c r="F37" i="17"/>
  <c r="AM37" i="17" s="1"/>
  <c r="F38" i="17"/>
  <c r="F39" i="17"/>
  <c r="F40" i="17"/>
  <c r="AM40" i="17" s="1"/>
  <c r="F41" i="17"/>
  <c r="AM41" i="17" s="1"/>
  <c r="F42" i="17"/>
  <c r="F43" i="17"/>
  <c r="F44" i="17"/>
  <c r="AM44" i="17" s="1"/>
  <c r="F45" i="17"/>
  <c r="AM45" i="17" s="1"/>
  <c r="F46" i="17"/>
  <c r="F47" i="17"/>
  <c r="F48" i="17"/>
  <c r="AM48" i="17" s="1"/>
  <c r="F49" i="17"/>
  <c r="AM49" i="17" s="1"/>
  <c r="F50" i="17"/>
  <c r="F51" i="17"/>
  <c r="F52" i="17"/>
  <c r="AM52" i="17" s="1"/>
  <c r="F53" i="17"/>
  <c r="AM53" i="17" s="1"/>
  <c r="F54" i="17"/>
  <c r="F55" i="17"/>
  <c r="F56" i="17"/>
  <c r="AM56" i="17" s="1"/>
  <c r="F57" i="17"/>
  <c r="AM57" i="17" s="1"/>
  <c r="F58" i="17"/>
  <c r="F59" i="17"/>
  <c r="F60" i="17"/>
  <c r="AM60" i="17" s="1"/>
  <c r="F61" i="17"/>
  <c r="AM61" i="17" s="1"/>
  <c r="F62" i="17"/>
  <c r="F63" i="17"/>
  <c r="F64" i="17"/>
  <c r="AM64" i="17" s="1"/>
  <c r="F65" i="17"/>
  <c r="AM65" i="17" s="1"/>
  <c r="F66" i="17"/>
  <c r="F67" i="17"/>
  <c r="F68" i="17"/>
  <c r="AM68" i="17" s="1"/>
  <c r="F69" i="17"/>
  <c r="AM69" i="17" s="1"/>
  <c r="F70" i="17"/>
  <c r="F71" i="17"/>
  <c r="F72" i="17"/>
  <c r="AM72" i="17" s="1"/>
  <c r="F73" i="17"/>
  <c r="AM73" i="17" s="1"/>
  <c r="F74" i="17"/>
  <c r="F75" i="17"/>
  <c r="F76" i="17"/>
  <c r="AM76" i="17" s="1"/>
  <c r="F77" i="17"/>
  <c r="AM77" i="17" s="1"/>
  <c r="F78" i="17"/>
  <c r="F79" i="17"/>
  <c r="F80" i="17"/>
  <c r="AM80" i="17" s="1"/>
  <c r="F81" i="17"/>
  <c r="AM81" i="17" s="1"/>
  <c r="F82" i="17"/>
  <c r="F83" i="17"/>
  <c r="F84" i="17"/>
  <c r="AM84" i="17" s="1"/>
  <c r="F85" i="17"/>
  <c r="AM85" i="17" s="1"/>
  <c r="F86" i="17"/>
  <c r="F87" i="17"/>
  <c r="F88" i="17"/>
  <c r="AM88" i="17" s="1"/>
  <c r="F89" i="17"/>
  <c r="AM89" i="17" s="1"/>
  <c r="F90" i="17"/>
  <c r="F91" i="17"/>
  <c r="F92" i="17"/>
  <c r="AM92" i="17" s="1"/>
  <c r="F93" i="17"/>
  <c r="AM93" i="17" s="1"/>
  <c r="F94" i="17"/>
  <c r="F95" i="17"/>
  <c r="F96" i="17"/>
  <c r="AM96" i="17" s="1"/>
  <c r="F97" i="17"/>
  <c r="AM97" i="17" s="1"/>
  <c r="F98" i="17"/>
  <c r="F99" i="17"/>
  <c r="F100" i="17"/>
  <c r="AM100" i="17" s="1"/>
  <c r="F101" i="17"/>
  <c r="AM101" i="17" s="1"/>
  <c r="F102" i="17"/>
  <c r="F103" i="17"/>
  <c r="F104" i="17"/>
  <c r="AM104" i="17" s="1"/>
  <c r="F105" i="17"/>
  <c r="AM105" i="17" s="1"/>
  <c r="F106" i="17"/>
  <c r="F107" i="17"/>
  <c r="F108" i="17"/>
  <c r="AM108" i="17" s="1"/>
  <c r="F109" i="17"/>
  <c r="AM109" i="17" s="1"/>
  <c r="F110" i="17"/>
  <c r="F111" i="17"/>
  <c r="F112" i="17"/>
  <c r="AM112" i="17" s="1"/>
  <c r="F113" i="17"/>
  <c r="AM113" i="17" s="1"/>
  <c r="F114" i="17"/>
  <c r="F115" i="17"/>
  <c r="F116" i="17"/>
  <c r="AM116" i="17" s="1"/>
  <c r="F117" i="17"/>
  <c r="AM117" i="17" s="1"/>
  <c r="F118" i="17"/>
  <c r="F119" i="17"/>
  <c r="F120" i="17"/>
  <c r="AM120" i="17" s="1"/>
  <c r="F121" i="17"/>
  <c r="AM121" i="17" s="1"/>
  <c r="F122" i="17"/>
  <c r="F123" i="17"/>
  <c r="F124" i="17"/>
  <c r="AM124" i="17" s="1"/>
  <c r="F125" i="17"/>
  <c r="AM125" i="17" s="1"/>
  <c r="F126" i="17"/>
  <c r="F127" i="17"/>
  <c r="F128" i="17"/>
  <c r="AM128" i="17" s="1"/>
  <c r="F129" i="17"/>
  <c r="AM129" i="17" s="1"/>
  <c r="F130" i="17"/>
  <c r="F131" i="17"/>
  <c r="F132" i="17"/>
  <c r="AM132" i="17" s="1"/>
  <c r="F133" i="17"/>
  <c r="AM133" i="17" s="1"/>
  <c r="F134" i="17"/>
  <c r="F5" i="17"/>
  <c r="G48" i="19"/>
  <c r="G303" i="1" s="1"/>
  <c r="G31" i="19"/>
  <c r="G65" i="1" s="1"/>
  <c r="G30" i="19"/>
  <c r="G29" i="19"/>
  <c r="G36" i="1" s="1"/>
  <c r="G25" i="19"/>
  <c r="AR87" i="18"/>
  <c r="AR86" i="18"/>
  <c r="AQ86" i="18"/>
  <c r="AP86" i="18"/>
  <c r="AR85" i="18"/>
  <c r="AR84" i="18"/>
  <c r="AQ84" i="18"/>
  <c r="AP84" i="18"/>
  <c r="AR83" i="18"/>
  <c r="AR70" i="18"/>
  <c r="E302" i="1" s="1"/>
  <c r="AR54" i="18"/>
  <c r="E78" i="1" s="1"/>
  <c r="AR53" i="18"/>
  <c r="E64" i="1" s="1"/>
  <c r="AR52" i="18"/>
  <c r="AR51" i="18"/>
  <c r="E35" i="1" s="1"/>
  <c r="AP43" i="18"/>
  <c r="J43" i="18"/>
  <c r="H43" i="18"/>
  <c r="AP42" i="18"/>
  <c r="J42" i="18"/>
  <c r="H42" i="18"/>
  <c r="AP41" i="18"/>
  <c r="J41" i="18"/>
  <c r="H41" i="18"/>
  <c r="AP40" i="18"/>
  <c r="J40" i="18"/>
  <c r="H40" i="18"/>
  <c r="AP39" i="18"/>
  <c r="J39" i="18"/>
  <c r="H39" i="18"/>
  <c r="AP38" i="18"/>
  <c r="J38" i="18"/>
  <c r="H38" i="18"/>
  <c r="AP37" i="18"/>
  <c r="J37" i="18"/>
  <c r="H37" i="18"/>
  <c r="AP36" i="18"/>
  <c r="J36" i="18"/>
  <c r="H36" i="18"/>
  <c r="AP35" i="18"/>
  <c r="J35" i="18"/>
  <c r="H35" i="18"/>
  <c r="AP34" i="18"/>
  <c r="J34" i="18"/>
  <c r="H34" i="18"/>
  <c r="AP33" i="18"/>
  <c r="J33" i="18"/>
  <c r="H33" i="18"/>
  <c r="AP32" i="18"/>
  <c r="J32" i="18"/>
  <c r="H32" i="18"/>
  <c r="AP31" i="18"/>
  <c r="J31" i="18"/>
  <c r="H31" i="18"/>
  <c r="AP30" i="18"/>
  <c r="J30" i="18"/>
  <c r="H30" i="18"/>
  <c r="AP29" i="18"/>
  <c r="J29" i="18"/>
  <c r="H29" i="18"/>
  <c r="AP28" i="18"/>
  <c r="J28" i="18"/>
  <c r="H28" i="18"/>
  <c r="AP27" i="18"/>
  <c r="J27" i="18"/>
  <c r="H27" i="18"/>
  <c r="AP26" i="18"/>
  <c r="J26" i="18"/>
  <c r="H26" i="18"/>
  <c r="AP25" i="18"/>
  <c r="J25" i="18"/>
  <c r="H25" i="18"/>
  <c r="AP24" i="18"/>
  <c r="J24" i="18"/>
  <c r="H24" i="18"/>
  <c r="AP23" i="18"/>
  <c r="J23" i="18"/>
  <c r="H23" i="18"/>
  <c r="AP22" i="18"/>
  <c r="J22" i="18"/>
  <c r="H22" i="18"/>
  <c r="AP21" i="18"/>
  <c r="J21" i="18"/>
  <c r="H21" i="18"/>
  <c r="AP20" i="18"/>
  <c r="J20" i="18"/>
  <c r="H20" i="18"/>
  <c r="AP19" i="18"/>
  <c r="J19" i="18"/>
  <c r="H19" i="18"/>
  <c r="AP18" i="18"/>
  <c r="J18" i="18"/>
  <c r="H18" i="18"/>
  <c r="AP17" i="18"/>
  <c r="J17" i="18"/>
  <c r="H17" i="18"/>
  <c r="AP16" i="18"/>
  <c r="J16" i="18"/>
  <c r="H16" i="18"/>
  <c r="AP15" i="18"/>
  <c r="J15" i="18"/>
  <c r="H15" i="18"/>
  <c r="AP14" i="18"/>
  <c r="J14" i="18"/>
  <c r="H14" i="18"/>
  <c r="AP13" i="18"/>
  <c r="J13" i="18"/>
  <c r="H13" i="18"/>
  <c r="AP12" i="18"/>
  <c r="J12" i="18"/>
  <c r="H12" i="18"/>
  <c r="AP11" i="18"/>
  <c r="J11" i="18"/>
  <c r="H11" i="18"/>
  <c r="AP10" i="18"/>
  <c r="J10" i="18"/>
  <c r="H10" i="18"/>
  <c r="AP9" i="18"/>
  <c r="J9" i="18"/>
  <c r="H9" i="18"/>
  <c r="AP8" i="18"/>
  <c r="J8" i="18"/>
  <c r="H8" i="18"/>
  <c r="AP7" i="18"/>
  <c r="J7" i="18"/>
  <c r="H7" i="18"/>
  <c r="AP6" i="18"/>
  <c r="J6" i="18"/>
  <c r="H6" i="18"/>
  <c r="AP5" i="18"/>
  <c r="AP75" i="18" s="1"/>
  <c r="F372" i="1" s="1"/>
  <c r="J5" i="18"/>
  <c r="AP4" i="18"/>
  <c r="J4" i="18"/>
  <c r="H4" i="18"/>
  <c r="L3" i="18"/>
  <c r="M3" i="18" s="1"/>
  <c r="N3" i="18" s="1"/>
  <c r="O3" i="18" s="1"/>
  <c r="P3" i="18" s="1"/>
  <c r="Q3" i="18" s="1"/>
  <c r="R3" i="18" s="1"/>
  <c r="S3" i="18" s="1"/>
  <c r="T3" i="18" s="1"/>
  <c r="U3" i="18" s="1"/>
  <c r="V3" i="18" s="1"/>
  <c r="W3" i="18" s="1"/>
  <c r="X3" i="18" s="1"/>
  <c r="Y3" i="18" s="1"/>
  <c r="Z3" i="18" s="1"/>
  <c r="AA3" i="18" s="1"/>
  <c r="AB3" i="18" s="1"/>
  <c r="AC3" i="18" s="1"/>
  <c r="AD3" i="18" s="1"/>
  <c r="AE3" i="18" s="1"/>
  <c r="AF3" i="18" s="1"/>
  <c r="AG3" i="18" s="1"/>
  <c r="AH3" i="18" s="1"/>
  <c r="AI3" i="18" s="1"/>
  <c r="AJ3" i="18" s="1"/>
  <c r="AK3" i="18" s="1"/>
  <c r="AL3" i="18" s="1"/>
  <c r="AM3" i="18" s="1"/>
  <c r="AN3" i="18" s="1"/>
  <c r="AO3" i="18" s="1"/>
  <c r="AM176" i="17"/>
  <c r="AL176" i="17"/>
  <c r="AM175" i="17"/>
  <c r="AL175" i="17"/>
  <c r="AM174" i="17"/>
  <c r="AL174" i="17"/>
  <c r="AM173" i="17"/>
  <c r="AN161" i="17"/>
  <c r="AL150" i="17"/>
  <c r="AN143" i="17"/>
  <c r="H4" i="17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X4" i="17" s="1"/>
  <c r="Y4" i="17" s="1"/>
  <c r="Z4" i="17" s="1"/>
  <c r="AA4" i="17" s="1"/>
  <c r="AB4" i="17" s="1"/>
  <c r="AC4" i="17" s="1"/>
  <c r="AD4" i="17" s="1"/>
  <c r="AE4" i="17" s="1"/>
  <c r="AF4" i="17" s="1"/>
  <c r="AG4" i="17" s="1"/>
  <c r="AH4" i="17" s="1"/>
  <c r="AI4" i="17" s="1"/>
  <c r="AJ4" i="17" s="1"/>
  <c r="AK4" i="17" s="1"/>
  <c r="J8" i="1"/>
  <c r="J9" i="1"/>
  <c r="J10" i="1"/>
  <c r="J11" i="1"/>
  <c r="J12" i="1"/>
  <c r="J13" i="1"/>
  <c r="J14" i="1"/>
  <c r="AM134" i="17" l="1"/>
  <c r="AM130" i="17"/>
  <c r="AM126" i="17"/>
  <c r="AM122" i="17"/>
  <c r="AM118" i="17"/>
  <c r="AM114" i="17"/>
  <c r="AM110" i="17"/>
  <c r="AM106" i="17"/>
  <c r="AM102" i="17"/>
  <c r="AM98" i="17"/>
  <c r="AM94" i="17"/>
  <c r="AM90" i="17"/>
  <c r="AM86" i="17"/>
  <c r="AM82" i="17"/>
  <c r="AM78" i="17"/>
  <c r="AM74" i="17"/>
  <c r="AM70" i="17"/>
  <c r="AM66" i="17"/>
  <c r="AM62" i="17"/>
  <c r="AM58" i="17"/>
  <c r="AM54" i="17"/>
  <c r="AM50" i="17"/>
  <c r="AM46" i="17"/>
  <c r="AM42" i="17"/>
  <c r="AM38" i="17"/>
  <c r="AM34" i="17"/>
  <c r="AM30" i="17"/>
  <c r="AM161" i="17" s="1"/>
  <c r="G301" i="1" s="1"/>
  <c r="AM26" i="17"/>
  <c r="AM22" i="17"/>
  <c r="AM18" i="17"/>
  <c r="AM14" i="17"/>
  <c r="AM10" i="17"/>
  <c r="AM6" i="17"/>
  <c r="E50" i="1"/>
  <c r="G51" i="1"/>
  <c r="AM5" i="17"/>
  <c r="AM166" i="17" s="1"/>
  <c r="G371" i="1" s="1"/>
  <c r="AM131" i="17"/>
  <c r="AM127" i="17"/>
  <c r="AM123" i="17"/>
  <c r="AM119" i="17"/>
  <c r="AM115" i="17"/>
  <c r="AM111" i="17"/>
  <c r="AM107" i="17"/>
  <c r="AM103" i="17"/>
  <c r="AM99" i="17"/>
  <c r="AM95" i="17"/>
  <c r="AM91" i="17"/>
  <c r="AM87" i="17"/>
  <c r="AM83" i="17"/>
  <c r="AM79" i="17"/>
  <c r="AM75" i="17"/>
  <c r="AM71" i="17"/>
  <c r="AM67" i="17"/>
  <c r="AM63" i="17"/>
  <c r="AM59" i="17"/>
  <c r="AM55" i="17"/>
  <c r="AM51" i="17"/>
  <c r="AM47" i="17"/>
  <c r="AM43" i="17"/>
  <c r="AM39" i="17"/>
  <c r="AM35" i="17"/>
  <c r="AM31" i="17"/>
  <c r="AM27" i="17"/>
  <c r="AM23" i="17"/>
  <c r="AM19" i="17"/>
  <c r="AM15" i="17"/>
  <c r="AM11" i="17"/>
  <c r="AM7" i="17"/>
  <c r="G34" i="1"/>
  <c r="AL173" i="17"/>
  <c r="AQ4" i="18"/>
  <c r="AQ12" i="18"/>
  <c r="AQ28" i="18"/>
  <c r="AQ14" i="18"/>
  <c r="AQ18" i="18"/>
  <c r="AQ42" i="18"/>
  <c r="AQ31" i="18"/>
  <c r="AQ16" i="18"/>
  <c r="AQ24" i="18"/>
  <c r="AQ32" i="18"/>
  <c r="AQ8" i="18"/>
  <c r="AQ34" i="18"/>
  <c r="AQ40" i="18"/>
  <c r="AQ22" i="18"/>
  <c r="AQ30" i="18"/>
  <c r="AQ38" i="18"/>
  <c r="AQ25" i="18"/>
  <c r="AQ41" i="18"/>
  <c r="AQ10" i="18"/>
  <c r="AL138" i="17"/>
  <c r="D12" i="1" s="1"/>
  <c r="AL177" i="17"/>
  <c r="AQ15" i="18"/>
  <c r="AQ20" i="18"/>
  <c r="AQ9" i="18"/>
  <c r="AQ17" i="18"/>
  <c r="AQ6" i="18"/>
  <c r="AP47" i="18"/>
  <c r="F13" i="1" s="1"/>
  <c r="AQ26" i="18"/>
  <c r="AQ36" i="18"/>
  <c r="AQ13" i="18"/>
  <c r="AQ29" i="18"/>
  <c r="AQ11" i="18"/>
  <c r="AQ27" i="18"/>
  <c r="AQ43" i="18"/>
  <c r="AQ7" i="18"/>
  <c r="AQ23" i="18"/>
  <c r="AQ39" i="18"/>
  <c r="AQ5" i="18"/>
  <c r="AQ75" i="18" s="1"/>
  <c r="G372" i="1" s="1"/>
  <c r="AQ21" i="18"/>
  <c r="AQ37" i="18"/>
  <c r="AQ19" i="18"/>
  <c r="AQ35" i="18"/>
  <c r="AQ33" i="18"/>
  <c r="AQ70" i="18"/>
  <c r="G302" i="1" s="1"/>
  <c r="AP51" i="18"/>
  <c r="F35" i="1" s="1"/>
  <c r="AP70" i="18"/>
  <c r="F302" i="1" s="1"/>
  <c r="AP53" i="18"/>
  <c r="F64" i="1" s="1"/>
  <c r="AQ53" i="18"/>
  <c r="G64" i="1" s="1"/>
  <c r="AN142" i="17"/>
  <c r="AN150" i="17"/>
  <c r="AQ51" i="18"/>
  <c r="G35" i="1" s="1"/>
  <c r="AL143" i="17"/>
  <c r="AL161" i="17"/>
  <c r="AP52" i="18"/>
  <c r="AP54" i="18"/>
  <c r="F78" i="1" s="1"/>
  <c r="AP83" i="18"/>
  <c r="AP85" i="18"/>
  <c r="AP87" i="18"/>
  <c r="AQ52" i="18"/>
  <c r="G50" i="1" s="1"/>
  <c r="AQ54" i="18"/>
  <c r="G78" i="1" s="1"/>
  <c r="AQ83" i="18"/>
  <c r="AQ85" i="18"/>
  <c r="J7" i="1"/>
  <c r="J15" i="1"/>
  <c r="J6" i="1"/>
  <c r="F50" i="1" l="1"/>
  <c r="AM138" i="17"/>
  <c r="AQ47" i="18"/>
  <c r="AQ87" i="18"/>
  <c r="AM177" i="17"/>
  <c r="B37" i="1" l="1"/>
  <c r="A37" i="1" s="1"/>
  <c r="BR155" i="12" l="1"/>
  <c r="BU155" i="12"/>
  <c r="BV155" i="12"/>
  <c r="BX155" i="12"/>
  <c r="BY155" i="12"/>
  <c r="BR156" i="12"/>
  <c r="BS156" i="12"/>
  <c r="BU156" i="12"/>
  <c r="BV156" i="12"/>
  <c r="BX156" i="12"/>
  <c r="BY156" i="12"/>
  <c r="BR157" i="12"/>
  <c r="BS157" i="12"/>
  <c r="BU157" i="12"/>
  <c r="BV157" i="12"/>
  <c r="BX157" i="12"/>
  <c r="BY157" i="12"/>
  <c r="BR158" i="12"/>
  <c r="BS158" i="12"/>
  <c r="BU158" i="12"/>
  <c r="BV158" i="12"/>
  <c r="BX158" i="12"/>
  <c r="BY158" i="12"/>
  <c r="AO159" i="11" l="1"/>
  <c r="AO160" i="11"/>
  <c r="AO161" i="11"/>
  <c r="AO162" i="11"/>
  <c r="AO158" i="11"/>
  <c r="BY159" i="12" l="1"/>
  <c r="BX159" i="12"/>
  <c r="BY123" i="12" l="1"/>
  <c r="C7" i="1" s="1"/>
  <c r="BX123" i="12"/>
  <c r="C6" i="1" s="1"/>
  <c r="F25" i="13"/>
  <c r="L3" i="11"/>
  <c r="M3" i="11" s="1"/>
  <c r="N3" i="11" s="1"/>
  <c r="O3" i="11" s="1"/>
  <c r="P3" i="11" s="1"/>
  <c r="Q3" i="11" s="1"/>
  <c r="R3" i="11" s="1"/>
  <c r="S3" i="11" s="1"/>
  <c r="T3" i="11" s="1"/>
  <c r="U3" i="11" s="1"/>
  <c r="V3" i="11" s="1"/>
  <c r="W3" i="11" s="1"/>
  <c r="X3" i="11" s="1"/>
  <c r="Y3" i="11" s="1"/>
  <c r="Z3" i="11" s="1"/>
  <c r="AA3" i="11" s="1"/>
  <c r="AB3" i="11" s="1"/>
  <c r="AC3" i="11" s="1"/>
  <c r="AD3" i="11" s="1"/>
  <c r="AE3" i="11" s="1"/>
  <c r="AF3" i="11" s="1"/>
  <c r="AG3" i="11" s="1"/>
  <c r="AH3" i="11" s="1"/>
  <c r="AI3" i="11" s="1"/>
  <c r="AJ3" i="11" s="1"/>
  <c r="AK3" i="11" s="1"/>
  <c r="AL3" i="11" s="1"/>
  <c r="AM3" i="11" s="1"/>
  <c r="AN3" i="11" s="1"/>
  <c r="AO3" i="11" s="1"/>
  <c r="J10" i="12"/>
  <c r="BW10" i="12" s="1"/>
  <c r="J11" i="12"/>
  <c r="BW11" i="12" s="1"/>
  <c r="J12" i="12"/>
  <c r="BW12" i="12" s="1"/>
  <c r="J13" i="12"/>
  <c r="BW13" i="12" s="1"/>
  <c r="J14" i="12"/>
  <c r="BW14" i="12" s="1"/>
  <c r="J15" i="12"/>
  <c r="BW15" i="12" s="1"/>
  <c r="J16" i="12"/>
  <c r="BW16" i="12" s="1"/>
  <c r="J17" i="12"/>
  <c r="BW17" i="12" s="1"/>
  <c r="J18" i="12"/>
  <c r="BW18" i="12" s="1"/>
  <c r="J19" i="12"/>
  <c r="BW19" i="12" s="1"/>
  <c r="J20" i="12"/>
  <c r="BW20" i="12" s="1"/>
  <c r="J21" i="12"/>
  <c r="BW21" i="12" s="1"/>
  <c r="J22" i="12"/>
  <c r="BW22" i="12" s="1"/>
  <c r="J23" i="12"/>
  <c r="BW23" i="12" s="1"/>
  <c r="J24" i="12"/>
  <c r="BW24" i="12" s="1"/>
  <c r="J25" i="12"/>
  <c r="BW25" i="12" s="1"/>
  <c r="J26" i="12"/>
  <c r="BW26" i="12" s="1"/>
  <c r="J27" i="12"/>
  <c r="BW27" i="12" s="1"/>
  <c r="J28" i="12"/>
  <c r="BW28" i="12" s="1"/>
  <c r="J29" i="12"/>
  <c r="BW29" i="12" s="1"/>
  <c r="J30" i="12"/>
  <c r="BW30" i="12" s="1"/>
  <c r="J31" i="12"/>
  <c r="BW31" i="12" s="1"/>
  <c r="J32" i="12"/>
  <c r="BW32" i="12" s="1"/>
  <c r="J33" i="12"/>
  <c r="BW33" i="12" s="1"/>
  <c r="J34" i="12"/>
  <c r="BW34" i="12" s="1"/>
  <c r="J35" i="12"/>
  <c r="BW35" i="12" s="1"/>
  <c r="J36" i="12"/>
  <c r="BW36" i="12" s="1"/>
  <c r="J37" i="12"/>
  <c r="BW37" i="12" s="1"/>
  <c r="J38" i="12"/>
  <c r="BW38" i="12" s="1"/>
  <c r="J39" i="12"/>
  <c r="BW39" i="12" s="1"/>
  <c r="J40" i="12"/>
  <c r="BW40" i="12" s="1"/>
  <c r="J41" i="12"/>
  <c r="BW41" i="12" s="1"/>
  <c r="J42" i="12"/>
  <c r="BW42" i="12" s="1"/>
  <c r="J43" i="12"/>
  <c r="BW43" i="12" s="1"/>
  <c r="J44" i="12"/>
  <c r="BW44" i="12" s="1"/>
  <c r="J45" i="12"/>
  <c r="BW45" i="12" s="1"/>
  <c r="J46" i="12"/>
  <c r="BW46" i="12" s="1"/>
  <c r="J47" i="12"/>
  <c r="BW47" i="12" s="1"/>
  <c r="J48" i="12"/>
  <c r="BW48" i="12" s="1"/>
  <c r="J49" i="12"/>
  <c r="BW49" i="12" s="1"/>
  <c r="J50" i="12"/>
  <c r="BW50" i="12" s="1"/>
  <c r="J51" i="12"/>
  <c r="BW51" i="12" s="1"/>
  <c r="J52" i="12"/>
  <c r="BW52" i="12" s="1"/>
  <c r="J53" i="12"/>
  <c r="BW53" i="12" s="1"/>
  <c r="J54" i="12"/>
  <c r="BW54" i="12" s="1"/>
  <c r="J55" i="12"/>
  <c r="BW55" i="12" s="1"/>
  <c r="J56" i="12"/>
  <c r="BW56" i="12" s="1"/>
  <c r="J57" i="12"/>
  <c r="BW57" i="12" s="1"/>
  <c r="J58" i="12"/>
  <c r="BW58" i="12" s="1"/>
  <c r="J59" i="12"/>
  <c r="BW59" i="12" s="1"/>
  <c r="J60" i="12"/>
  <c r="BW60" i="12" s="1"/>
  <c r="J61" i="12"/>
  <c r="BW61" i="12" s="1"/>
  <c r="J62" i="12"/>
  <c r="BW62" i="12" s="1"/>
  <c r="J63" i="12"/>
  <c r="BW63" i="12" s="1"/>
  <c r="J64" i="12"/>
  <c r="BW64" i="12" s="1"/>
  <c r="J65" i="12"/>
  <c r="BW65" i="12" s="1"/>
  <c r="J66" i="12"/>
  <c r="BW66" i="12" s="1"/>
  <c r="J67" i="12"/>
  <c r="BW67" i="12" s="1"/>
  <c r="J68" i="12"/>
  <c r="BW68" i="12" s="1"/>
  <c r="J69" i="12"/>
  <c r="BW69" i="12" s="1"/>
  <c r="J70" i="12"/>
  <c r="BW70" i="12" s="1"/>
  <c r="J71" i="12"/>
  <c r="BW71" i="12" s="1"/>
  <c r="J72" i="12"/>
  <c r="BW72" i="12" s="1"/>
  <c r="J73" i="12"/>
  <c r="BW73" i="12" s="1"/>
  <c r="J74" i="12"/>
  <c r="BW74" i="12" s="1"/>
  <c r="J75" i="12"/>
  <c r="BW75" i="12" s="1"/>
  <c r="J76" i="12"/>
  <c r="BW76" i="12" s="1"/>
  <c r="J77" i="12"/>
  <c r="BW77" i="12" s="1"/>
  <c r="J78" i="12"/>
  <c r="BW78" i="12" s="1"/>
  <c r="J79" i="12"/>
  <c r="BW79" i="12" s="1"/>
  <c r="J80" i="12"/>
  <c r="BW80" i="12" s="1"/>
  <c r="J81" i="12"/>
  <c r="BW81" i="12" s="1"/>
  <c r="J82" i="12"/>
  <c r="BW82" i="12" s="1"/>
  <c r="J83" i="12"/>
  <c r="BW83" i="12" s="1"/>
  <c r="J84" i="12"/>
  <c r="BW84" i="12" s="1"/>
  <c r="J85" i="12"/>
  <c r="BW85" i="12" s="1"/>
  <c r="J86" i="12"/>
  <c r="BW86" i="12" s="1"/>
  <c r="J87" i="12"/>
  <c r="BW87" i="12" s="1"/>
  <c r="J88" i="12"/>
  <c r="BW88" i="12" s="1"/>
  <c r="J89" i="12"/>
  <c r="BW89" i="12" s="1"/>
  <c r="J90" i="12"/>
  <c r="BW90" i="12" s="1"/>
  <c r="J91" i="12"/>
  <c r="BW91" i="12" s="1"/>
  <c r="J92" i="12"/>
  <c r="BW92" i="12" s="1"/>
  <c r="J93" i="12"/>
  <c r="BW93" i="12" s="1"/>
  <c r="J94" i="12"/>
  <c r="BW94" i="12" s="1"/>
  <c r="J95" i="12"/>
  <c r="BW95" i="12" s="1"/>
  <c r="J96" i="12"/>
  <c r="BW96" i="12" s="1"/>
  <c r="J97" i="12"/>
  <c r="BW97" i="12" s="1"/>
  <c r="J98" i="12"/>
  <c r="BW98" i="12" s="1"/>
  <c r="J99" i="12"/>
  <c r="BW99" i="12" s="1"/>
  <c r="J100" i="12"/>
  <c r="BW100" i="12" s="1"/>
  <c r="J101" i="12"/>
  <c r="BW101" i="12" s="1"/>
  <c r="J102" i="12"/>
  <c r="BW102" i="12" s="1"/>
  <c r="J103" i="12"/>
  <c r="BW103" i="12" s="1"/>
  <c r="J104" i="12"/>
  <c r="BW104" i="12" s="1"/>
  <c r="J105" i="12"/>
  <c r="BW105" i="12" s="1"/>
  <c r="J106" i="12"/>
  <c r="BW106" i="12" s="1"/>
  <c r="J107" i="12"/>
  <c r="BW107" i="12" s="1"/>
  <c r="J108" i="12"/>
  <c r="BW108" i="12" s="1"/>
  <c r="J109" i="12"/>
  <c r="BW109" i="12" s="1"/>
  <c r="BW151" i="12" s="1"/>
  <c r="J110" i="12"/>
  <c r="BW110" i="12" s="1"/>
  <c r="J111" i="12"/>
  <c r="BW111" i="12" s="1"/>
  <c r="J112" i="12"/>
  <c r="BW112" i="12" s="1"/>
  <c r="J113" i="12"/>
  <c r="BW113" i="12" s="1"/>
  <c r="J114" i="12"/>
  <c r="BW114" i="12" s="1"/>
  <c r="J115" i="12"/>
  <c r="BW115" i="12" s="1"/>
  <c r="J116" i="12"/>
  <c r="BW116" i="12" s="1"/>
  <c r="J117" i="12"/>
  <c r="BW117" i="12" s="1"/>
  <c r="J118" i="12"/>
  <c r="BW118" i="12" s="1"/>
  <c r="J119" i="12"/>
  <c r="BW119" i="12" s="1"/>
  <c r="F12" i="16" l="1"/>
  <c r="G3" i="16"/>
  <c r="H3" i="16"/>
  <c r="I3" i="16"/>
  <c r="G4" i="16"/>
  <c r="H4" i="16"/>
  <c r="I4" i="16"/>
  <c r="G5" i="16"/>
  <c r="H5" i="16"/>
  <c r="I5" i="16"/>
  <c r="G6" i="16"/>
  <c r="H6" i="16"/>
  <c r="I6" i="16"/>
  <c r="G7" i="16"/>
  <c r="H7" i="16"/>
  <c r="I7" i="16"/>
  <c r="G8" i="16"/>
  <c r="H8" i="16"/>
  <c r="I8" i="16"/>
  <c r="G9" i="16"/>
  <c r="H9" i="16"/>
  <c r="I9" i="16"/>
  <c r="G10" i="16"/>
  <c r="H10" i="16"/>
  <c r="I10" i="16"/>
  <c r="I11" i="16"/>
  <c r="H11" i="16"/>
  <c r="G11" i="16"/>
  <c r="I2" i="16"/>
  <c r="H2" i="16"/>
  <c r="G2" i="16"/>
  <c r="H12" i="16" l="1"/>
  <c r="G12" i="16"/>
  <c r="I12" i="16"/>
  <c r="E143" i="1" l="1"/>
  <c r="A19" i="1"/>
  <c r="A18" i="1"/>
  <c r="G18" i="1"/>
  <c r="G19" i="1" s="1"/>
  <c r="B15" i="1"/>
  <c r="A15" i="1" s="1"/>
  <c r="K7" i="1"/>
  <c r="K8" i="1"/>
  <c r="K9" i="1"/>
  <c r="K10" i="1"/>
  <c r="K11" i="1"/>
  <c r="K15" i="1"/>
  <c r="K6" i="1"/>
  <c r="D14" i="2" l="1"/>
  <c r="D15" i="2"/>
  <c r="G300" i="1"/>
  <c r="G62" i="1"/>
  <c r="G33" i="1"/>
  <c r="G299" i="1"/>
  <c r="G145" i="1"/>
  <c r="G61" i="1"/>
  <c r="G32" i="1"/>
  <c r="H28" i="1"/>
  <c r="H6" i="1"/>
  <c r="J143" i="6"/>
  <c r="G298" i="1" s="1"/>
  <c r="J132" i="6"/>
  <c r="G144" i="1" s="1"/>
  <c r="J131" i="6"/>
  <c r="G130" i="1" s="1"/>
  <c r="J130" i="6"/>
  <c r="G116" i="1" s="1"/>
  <c r="J124" i="6"/>
  <c r="G31" i="1" s="1"/>
  <c r="AP46" i="11"/>
  <c r="AQ46" i="11" s="1"/>
  <c r="AP47" i="11"/>
  <c r="AP48" i="11"/>
  <c r="AQ48" i="11" s="1"/>
  <c r="AP49" i="11"/>
  <c r="AQ49" i="11" s="1"/>
  <c r="AP50" i="11"/>
  <c r="AQ50" i="11" s="1"/>
  <c r="AP51" i="11"/>
  <c r="AP52" i="11"/>
  <c r="AQ52" i="11" s="1"/>
  <c r="AP53" i="11"/>
  <c r="AQ53" i="11" s="1"/>
  <c r="AP54" i="11"/>
  <c r="AQ54" i="11" s="1"/>
  <c r="AP55" i="11"/>
  <c r="AQ55" i="11" s="1"/>
  <c r="AP56" i="11"/>
  <c r="AQ56" i="11" s="1"/>
  <c r="AP57" i="11"/>
  <c r="AQ57" i="11" s="1"/>
  <c r="AP58" i="11"/>
  <c r="AQ58" i="11" s="1"/>
  <c r="AP59" i="11"/>
  <c r="AQ59" i="11" s="1"/>
  <c r="AP60" i="11"/>
  <c r="AQ60" i="11" s="1"/>
  <c r="AP61" i="11"/>
  <c r="AQ61" i="11" s="1"/>
  <c r="AP62" i="11"/>
  <c r="AQ62" i="11" s="1"/>
  <c r="AP63" i="11"/>
  <c r="AQ63" i="11" s="1"/>
  <c r="AP64" i="11"/>
  <c r="AQ64" i="11" s="1"/>
  <c r="AP79" i="11"/>
  <c r="AQ79" i="11" s="1"/>
  <c r="AP80" i="11"/>
  <c r="AQ80" i="11" s="1"/>
  <c r="AP81" i="11"/>
  <c r="AQ81" i="11" s="1"/>
  <c r="AP82" i="11"/>
  <c r="AQ82" i="11" s="1"/>
  <c r="AP83" i="11"/>
  <c r="AQ83" i="11" s="1"/>
  <c r="AP109" i="11"/>
  <c r="AQ109" i="11" s="1"/>
  <c r="AP110" i="11"/>
  <c r="AQ110" i="11" s="1"/>
  <c r="AP111" i="11"/>
  <c r="AQ111" i="11" s="1"/>
  <c r="AP112" i="11"/>
  <c r="AQ112" i="11" s="1"/>
  <c r="AP113" i="11"/>
  <c r="AQ113" i="11" s="1"/>
  <c r="AP114" i="11"/>
  <c r="AQ114" i="11" s="1"/>
  <c r="AP115" i="11"/>
  <c r="AQ115" i="11" s="1"/>
  <c r="AP116" i="11"/>
  <c r="AQ116" i="11" s="1"/>
  <c r="AP117" i="11"/>
  <c r="AQ117" i="11" s="1"/>
  <c r="AQ162" i="11" l="1"/>
  <c r="G47" i="1"/>
  <c r="G48" i="1"/>
  <c r="AQ51" i="11"/>
  <c r="G143" i="1"/>
  <c r="F143" i="1"/>
  <c r="AQ47" i="11"/>
  <c r="AQ121" i="11" s="1"/>
  <c r="G8" i="1" s="1"/>
  <c r="BR146" i="12" l="1"/>
  <c r="BS146" i="12"/>
  <c r="D366" i="1" l="1"/>
  <c r="D324" i="1"/>
  <c r="D338" i="1"/>
  <c r="D296" i="1"/>
  <c r="D352" i="1"/>
  <c r="D310" i="1"/>
  <c r="D29" i="1"/>
  <c r="BY146" i="12"/>
  <c r="BX146" i="12"/>
  <c r="BU146" i="12"/>
  <c r="BV146" i="12"/>
  <c r="G296" i="1" s="1"/>
  <c r="BX128" i="12"/>
  <c r="C43" i="1" s="1"/>
  <c r="BY128" i="12"/>
  <c r="BR6" i="12"/>
  <c r="BR149" i="12" s="1"/>
  <c r="BS6" i="12"/>
  <c r="BS149" i="12" s="1"/>
  <c r="BR7" i="12"/>
  <c r="BS7" i="12"/>
  <c r="BS129" i="12" s="1"/>
  <c r="D58" i="1" s="1"/>
  <c r="BR8" i="12"/>
  <c r="BS8" i="12"/>
  <c r="BR9" i="12"/>
  <c r="BS9" i="12"/>
  <c r="BR10" i="12"/>
  <c r="BS10" i="12"/>
  <c r="BR11" i="12"/>
  <c r="BS11" i="12"/>
  <c r="BR12" i="12"/>
  <c r="BS12" i="12"/>
  <c r="BR13" i="12"/>
  <c r="BS13" i="12"/>
  <c r="BR14" i="12"/>
  <c r="BS14" i="12"/>
  <c r="BR15" i="12"/>
  <c r="BS15" i="12"/>
  <c r="BR16" i="12"/>
  <c r="BS16" i="12"/>
  <c r="BR17" i="12"/>
  <c r="BS17" i="12"/>
  <c r="BR18" i="12"/>
  <c r="BS18" i="12"/>
  <c r="BR19" i="12"/>
  <c r="BS19" i="12"/>
  <c r="BR20" i="12"/>
  <c r="BS20" i="12"/>
  <c r="BR21" i="12"/>
  <c r="BS21" i="12"/>
  <c r="BR22" i="12"/>
  <c r="BS22" i="12"/>
  <c r="BR23" i="12"/>
  <c r="BS23" i="12"/>
  <c r="BR24" i="12"/>
  <c r="BS24" i="12"/>
  <c r="BR25" i="12"/>
  <c r="BS25" i="12"/>
  <c r="BR26" i="12"/>
  <c r="BS26" i="12"/>
  <c r="BR27" i="12"/>
  <c r="BS27" i="12"/>
  <c r="BR28" i="12"/>
  <c r="BS28" i="12"/>
  <c r="BR29" i="12"/>
  <c r="BS29" i="12"/>
  <c r="BR30" i="12"/>
  <c r="BS30" i="12"/>
  <c r="BR31" i="12"/>
  <c r="BS31" i="12"/>
  <c r="BR32" i="12"/>
  <c r="BS32" i="12"/>
  <c r="BR33" i="12"/>
  <c r="BS33" i="12"/>
  <c r="BR34" i="12"/>
  <c r="BS34" i="12"/>
  <c r="BR35" i="12"/>
  <c r="BS35" i="12"/>
  <c r="BR36" i="12"/>
  <c r="BS36" i="12"/>
  <c r="BR37" i="12"/>
  <c r="BS37" i="12"/>
  <c r="BR38" i="12"/>
  <c r="BS38" i="12"/>
  <c r="BR39" i="12"/>
  <c r="BS39" i="12"/>
  <c r="BR40" i="12"/>
  <c r="BS40" i="12"/>
  <c r="BR41" i="12"/>
  <c r="BS41" i="12"/>
  <c r="BR42" i="12"/>
  <c r="BS42" i="12"/>
  <c r="BR43" i="12"/>
  <c r="BS43" i="12"/>
  <c r="BR44" i="12"/>
  <c r="BS44" i="12"/>
  <c r="BR45" i="12"/>
  <c r="BS45" i="12"/>
  <c r="BR46" i="12"/>
  <c r="BS46" i="12"/>
  <c r="BR47" i="12"/>
  <c r="BS47" i="12"/>
  <c r="BR48" i="12"/>
  <c r="BS48" i="12"/>
  <c r="BR49" i="12"/>
  <c r="BS49" i="12"/>
  <c r="BR50" i="12"/>
  <c r="BS50" i="12"/>
  <c r="BR51" i="12"/>
  <c r="BS51" i="12"/>
  <c r="BR52" i="12"/>
  <c r="BS52" i="12"/>
  <c r="BR53" i="12"/>
  <c r="BS53" i="12"/>
  <c r="BR54" i="12"/>
  <c r="BS54" i="12"/>
  <c r="BR55" i="12"/>
  <c r="BS55" i="12"/>
  <c r="BR56" i="12"/>
  <c r="BS56" i="12"/>
  <c r="BR57" i="12"/>
  <c r="BS57" i="12"/>
  <c r="BR58" i="12"/>
  <c r="BS58" i="12"/>
  <c r="BR59" i="12"/>
  <c r="BS59" i="12"/>
  <c r="BR60" i="12"/>
  <c r="BS60" i="12"/>
  <c r="BR61" i="12"/>
  <c r="BS61" i="12"/>
  <c r="BR62" i="12"/>
  <c r="BS62" i="12"/>
  <c r="BR63" i="12"/>
  <c r="BS63" i="12"/>
  <c r="BR64" i="12"/>
  <c r="BS64" i="12"/>
  <c r="BR65" i="12"/>
  <c r="BS65" i="12"/>
  <c r="BR66" i="12"/>
  <c r="BS66" i="12"/>
  <c r="BR67" i="12"/>
  <c r="BS67" i="12"/>
  <c r="BR68" i="12"/>
  <c r="BS68" i="12"/>
  <c r="BR69" i="12"/>
  <c r="BS69" i="12"/>
  <c r="BR70" i="12"/>
  <c r="BS70" i="12"/>
  <c r="BR71" i="12"/>
  <c r="BS71" i="12"/>
  <c r="BR72" i="12"/>
  <c r="BS72" i="12"/>
  <c r="BR73" i="12"/>
  <c r="BS73" i="12"/>
  <c r="BR74" i="12"/>
  <c r="BS74" i="12"/>
  <c r="BR75" i="12"/>
  <c r="BS75" i="12"/>
  <c r="BR76" i="12"/>
  <c r="BS76" i="12"/>
  <c r="BR77" i="12"/>
  <c r="BS77" i="12"/>
  <c r="BR78" i="12"/>
  <c r="BS78" i="12"/>
  <c r="BR79" i="12"/>
  <c r="BS79" i="12"/>
  <c r="BR80" i="12"/>
  <c r="BS80" i="12"/>
  <c r="BR81" i="12"/>
  <c r="BS81" i="12"/>
  <c r="BR82" i="12"/>
  <c r="BS82" i="12"/>
  <c r="BR83" i="12"/>
  <c r="BS83" i="12"/>
  <c r="BR84" i="12"/>
  <c r="BS84" i="12"/>
  <c r="BR85" i="12"/>
  <c r="BS85" i="12"/>
  <c r="BR86" i="12"/>
  <c r="BS86" i="12"/>
  <c r="BR87" i="12"/>
  <c r="BS87" i="12"/>
  <c r="BR88" i="12"/>
  <c r="BS88" i="12"/>
  <c r="BR89" i="12"/>
  <c r="BS89" i="12"/>
  <c r="BR90" i="12"/>
  <c r="BS90" i="12"/>
  <c r="BR91" i="12"/>
  <c r="BS91" i="12"/>
  <c r="BR92" i="12"/>
  <c r="BS92" i="12"/>
  <c r="BR93" i="12"/>
  <c r="BS93" i="12"/>
  <c r="BR94" i="12"/>
  <c r="BS94" i="12"/>
  <c r="BR95" i="12"/>
  <c r="BS95" i="12"/>
  <c r="BR96" i="12"/>
  <c r="BS96" i="12"/>
  <c r="BR97" i="12"/>
  <c r="BS97" i="12"/>
  <c r="BR98" i="12"/>
  <c r="BS98" i="12"/>
  <c r="BR99" i="12"/>
  <c r="BS99" i="12"/>
  <c r="BR100" i="12"/>
  <c r="BS100" i="12"/>
  <c r="BR101" i="12"/>
  <c r="BS101" i="12"/>
  <c r="BR102" i="12"/>
  <c r="BS102" i="12"/>
  <c r="BR103" i="12"/>
  <c r="BS103" i="12"/>
  <c r="BR104" i="12"/>
  <c r="BS104" i="12"/>
  <c r="BR105" i="12"/>
  <c r="BS105" i="12"/>
  <c r="BR106" i="12"/>
  <c r="BS106" i="12"/>
  <c r="BR107" i="12"/>
  <c r="BS107" i="12"/>
  <c r="BR108" i="12"/>
  <c r="BS108" i="12"/>
  <c r="BR109" i="12"/>
  <c r="BR151" i="12" s="1"/>
  <c r="BS109" i="12"/>
  <c r="BS151" i="12" s="1"/>
  <c r="BR110" i="12"/>
  <c r="BS110" i="12"/>
  <c r="BR111" i="12"/>
  <c r="BS111" i="12"/>
  <c r="BR112" i="12"/>
  <c r="BS112" i="12"/>
  <c r="BR113" i="12"/>
  <c r="BS113" i="12"/>
  <c r="BR114" i="12"/>
  <c r="BS114" i="12"/>
  <c r="BR115" i="12"/>
  <c r="BS115" i="12"/>
  <c r="BR116" i="12"/>
  <c r="BS116" i="12"/>
  <c r="BR117" i="12"/>
  <c r="BS117" i="12"/>
  <c r="BR118" i="12"/>
  <c r="BS118" i="12"/>
  <c r="BR119" i="12"/>
  <c r="BS119" i="12"/>
  <c r="BR5" i="12"/>
  <c r="BR145" i="12" s="1"/>
  <c r="A33" i="1"/>
  <c r="A29" i="1"/>
  <c r="C296" i="1" l="1"/>
  <c r="C44" i="1"/>
  <c r="BR129" i="12"/>
  <c r="D57" i="1" s="1"/>
  <c r="G178" i="1"/>
  <c r="G192" i="1"/>
  <c r="G136" i="1"/>
  <c r="BS123" i="12"/>
  <c r="BR128" i="12"/>
  <c r="D43" i="1" s="1"/>
  <c r="BS128" i="12"/>
  <c r="D44" i="1" s="1"/>
  <c r="BR123" i="12"/>
  <c r="BS159" i="12"/>
  <c r="BR159" i="12"/>
  <c r="E8" i="1"/>
  <c r="J6" i="12"/>
  <c r="BW6" i="12" s="1"/>
  <c r="J7" i="12"/>
  <c r="BW7" i="12" s="1"/>
  <c r="BW129" i="12" s="1"/>
  <c r="J8" i="12"/>
  <c r="BW8" i="12" s="1"/>
  <c r="J9" i="12"/>
  <c r="BW9" i="12" s="1"/>
  <c r="BW149" i="12" l="1"/>
  <c r="BW128" i="12"/>
  <c r="G122" i="1"/>
  <c r="G150" i="1"/>
  <c r="G206" i="1"/>
  <c r="G108" i="1"/>
  <c r="G80" i="1"/>
  <c r="G220" i="1"/>
  <c r="G94" i="1"/>
  <c r="G164" i="1"/>
  <c r="BW123" i="12"/>
  <c r="BW159" i="12"/>
  <c r="BR127" i="12"/>
  <c r="D28" i="1" s="1"/>
  <c r="BY127" i="12"/>
  <c r="C29" i="1" s="1"/>
  <c r="BX127" i="12"/>
  <c r="C28" i="1" s="1"/>
  <c r="A11" i="1" l="1"/>
  <c r="A7" i="1"/>
  <c r="A6" i="1"/>
  <c r="BV26" i="12" l="1"/>
  <c r="BV28" i="12"/>
  <c r="BV30" i="12"/>
  <c r="BV32" i="12"/>
  <c r="BV33" i="12"/>
  <c r="BV35" i="12"/>
  <c r="BV37" i="12"/>
  <c r="BV38" i="12"/>
  <c r="BV39" i="12"/>
  <c r="BV50" i="12"/>
  <c r="BV51" i="12"/>
  <c r="BV53" i="12"/>
  <c r="BU67" i="12"/>
  <c r="BU68" i="12"/>
  <c r="BU71" i="12"/>
  <c r="BU72" i="12"/>
  <c r="BU75" i="12"/>
  <c r="BV89" i="12"/>
  <c r="BV93" i="12"/>
  <c r="BV100" i="12"/>
  <c r="BV105" i="12"/>
  <c r="BV109" i="12"/>
  <c r="BV151" i="12" s="1"/>
  <c r="G366" i="1" s="1"/>
  <c r="BV62" i="12" l="1"/>
  <c r="BV60" i="12"/>
  <c r="BV58" i="12"/>
  <c r="BV56" i="12"/>
  <c r="BV34" i="12"/>
  <c r="BV75" i="12"/>
  <c r="BV72" i="12"/>
  <c r="BV71" i="12"/>
  <c r="BV67" i="12"/>
  <c r="BU89" i="12"/>
  <c r="BU84" i="12"/>
  <c r="BV36" i="12"/>
  <c r="BV25" i="12"/>
  <c r="BV24" i="12"/>
  <c r="BV48" i="12"/>
  <c r="BV42" i="12"/>
  <c r="BV29" i="12"/>
  <c r="BU116" i="12"/>
  <c r="BU113" i="12"/>
  <c r="BU112" i="12"/>
  <c r="BU111" i="12"/>
  <c r="BU104" i="12"/>
  <c r="BU103" i="12"/>
  <c r="BV84" i="12"/>
  <c r="BV81" i="12"/>
  <c r="BV77" i="12"/>
  <c r="BU76" i="12"/>
  <c r="BV68" i="12"/>
  <c r="BU115" i="12"/>
  <c r="BU99" i="12"/>
  <c r="BU95" i="12"/>
  <c r="BU53" i="12"/>
  <c r="BU51" i="12"/>
  <c r="BV40" i="12"/>
  <c r="BV31" i="12"/>
  <c r="BV23" i="12"/>
  <c r="BU78" i="12"/>
  <c r="BV27" i="12"/>
  <c r="BU117" i="12"/>
  <c r="BU108" i="12"/>
  <c r="BU107" i="12"/>
  <c r="BV95" i="12"/>
  <c r="BV85" i="12"/>
  <c r="BV78" i="12"/>
  <c r="BV65" i="12"/>
  <c r="BV64" i="12"/>
  <c r="BV46" i="12"/>
  <c r="BV44" i="12"/>
  <c r="BU41" i="12"/>
  <c r="BU37" i="12"/>
  <c r="BV99" i="12"/>
  <c r="BV90" i="12"/>
  <c r="BV83" i="12"/>
  <c r="BV54" i="12"/>
  <c r="BV52" i="12"/>
  <c r="BV96" i="12"/>
  <c r="BU96" i="12"/>
  <c r="BV86" i="12"/>
  <c r="BU86" i="12"/>
  <c r="BV47" i="12"/>
  <c r="BV73" i="12"/>
  <c r="BU73" i="12"/>
  <c r="BV69" i="12"/>
  <c r="BU69" i="12"/>
  <c r="BV80" i="12"/>
  <c r="BU80" i="12"/>
  <c r="BV79" i="12"/>
  <c r="BU79" i="12"/>
  <c r="BV66" i="12"/>
  <c r="BU66" i="12"/>
  <c r="BV98" i="12"/>
  <c r="BU98" i="12"/>
  <c r="BV97" i="12"/>
  <c r="BU97" i="12"/>
  <c r="BV94" i="12"/>
  <c r="BU94" i="12"/>
  <c r="BU88" i="12"/>
  <c r="BV88" i="12"/>
  <c r="BV87" i="12"/>
  <c r="BU87" i="12"/>
  <c r="BU74" i="12"/>
  <c r="BV74" i="12"/>
  <c r="BV70" i="12"/>
  <c r="BU70" i="12"/>
  <c r="BV101" i="12"/>
  <c r="BU101" i="12"/>
  <c r="BV92" i="12"/>
  <c r="BU92" i="12"/>
  <c r="BV91" i="12"/>
  <c r="BU91" i="12"/>
  <c r="BV82" i="12"/>
  <c r="BU82" i="12"/>
  <c r="BV119" i="12"/>
  <c r="BU100" i="12"/>
  <c r="BU90" i="12"/>
  <c r="BU83" i="12"/>
  <c r="BV115" i="12"/>
  <c r="BV104" i="12"/>
  <c r="BV76" i="12"/>
  <c r="BV49" i="12"/>
  <c r="BU45" i="12"/>
  <c r="BU43" i="12"/>
  <c r="BU33" i="12"/>
  <c r="BU29" i="12"/>
  <c r="BU25" i="12"/>
  <c r="BV117" i="12"/>
  <c r="BV107" i="12"/>
  <c r="BU49" i="12"/>
  <c r="BV45" i="12"/>
  <c r="BV43" i="12"/>
  <c r="BU31" i="12"/>
  <c r="BU27" i="12"/>
  <c r="BU23" i="12"/>
  <c r="BV113" i="12"/>
  <c r="BV103" i="12"/>
  <c r="BV111" i="12"/>
  <c r="BU47" i="12"/>
  <c r="BV41" i="12"/>
  <c r="BU39" i="12"/>
  <c r="BU35" i="12"/>
  <c r="BV118" i="12"/>
  <c r="BU118" i="12"/>
  <c r="BV108" i="12"/>
  <c r="BV102" i="12"/>
  <c r="BU102" i="12"/>
  <c r="BV112" i="12"/>
  <c r="BV106" i="12"/>
  <c r="BU106" i="12"/>
  <c r="BU114" i="12"/>
  <c r="BV114" i="12"/>
  <c r="BV116" i="12"/>
  <c r="BV110" i="12"/>
  <c r="BU110" i="12"/>
  <c r="BU93" i="12"/>
  <c r="BU85" i="12"/>
  <c r="BU81" i="12"/>
  <c r="BU77" i="12"/>
  <c r="BU65" i="12"/>
  <c r="BV61" i="12"/>
  <c r="BV57" i="12"/>
  <c r="BU105" i="12"/>
  <c r="BU109" i="12"/>
  <c r="BU151" i="12" s="1"/>
  <c r="BV63" i="12"/>
  <c r="BV59" i="12"/>
  <c r="BV55" i="12"/>
  <c r="BU63" i="12"/>
  <c r="BU61" i="12"/>
  <c r="BU59" i="12"/>
  <c r="BU57" i="12"/>
  <c r="BU55" i="12"/>
  <c r="BU52" i="12"/>
  <c r="BU48" i="12"/>
  <c r="BU44" i="12"/>
  <c r="BU40" i="12"/>
  <c r="BU36" i="12"/>
  <c r="BU32" i="12"/>
  <c r="BU28" i="12"/>
  <c r="BU24" i="12"/>
  <c r="BU64" i="12"/>
  <c r="BU62" i="12"/>
  <c r="BU60" i="12"/>
  <c r="BU58" i="12"/>
  <c r="BU56" i="12"/>
  <c r="BU54" i="12"/>
  <c r="BU50" i="12"/>
  <c r="BU46" i="12"/>
  <c r="BU42" i="12"/>
  <c r="BU38" i="12"/>
  <c r="BU34" i="12"/>
  <c r="BU30" i="12"/>
  <c r="BU26" i="12"/>
  <c r="I16" i="1" l="1"/>
  <c r="A21" i="1" l="1"/>
  <c r="E59" i="1" l="1"/>
  <c r="F59" i="1"/>
  <c r="G59" i="1"/>
  <c r="E45" i="1"/>
  <c r="F45" i="1"/>
  <c r="G45" i="1"/>
  <c r="F339" i="1"/>
  <c r="F311" i="1"/>
  <c r="F325" i="1"/>
  <c r="F353" i="1"/>
  <c r="E353" i="1"/>
  <c r="E367" i="1"/>
  <c r="E311" i="1"/>
  <c r="G339" i="1"/>
  <c r="G353" i="1"/>
  <c r="G360" i="1" s="1"/>
  <c r="G311" i="1"/>
  <c r="G318" i="1" s="1"/>
  <c r="E339" i="1"/>
  <c r="E325" i="1"/>
  <c r="G325" i="1"/>
  <c r="G332" i="1" s="1"/>
  <c r="F283" i="1"/>
  <c r="G255" i="1"/>
  <c r="G262" i="1" s="1"/>
  <c r="E255" i="1"/>
  <c r="E269" i="1"/>
  <c r="F269" i="1"/>
  <c r="G283" i="1"/>
  <c r="E283" i="1"/>
  <c r="F255" i="1"/>
  <c r="G269" i="1"/>
  <c r="G276" i="1" s="1"/>
  <c r="E297" i="1"/>
  <c r="F297" i="1"/>
  <c r="F367" i="1"/>
  <c r="G297" i="1"/>
  <c r="G304" i="1" s="1"/>
  <c r="G367" i="1"/>
  <c r="G374" i="1" s="1"/>
  <c r="G234" i="1"/>
  <c r="F30" i="1"/>
  <c r="G30" i="1"/>
  <c r="E30" i="1"/>
  <c r="E241" i="1"/>
  <c r="F241" i="1"/>
  <c r="F12" i="2"/>
  <c r="K12" i="2"/>
  <c r="G241" i="1" l="1"/>
  <c r="G248" i="1" s="1"/>
  <c r="G2" i="2"/>
  <c r="G6" i="2" l="1"/>
  <c r="G5" i="2"/>
  <c r="G4" i="2"/>
  <c r="G3" i="2"/>
  <c r="L3" i="2"/>
  <c r="L4" i="2"/>
  <c r="L5" i="2"/>
  <c r="L6" i="2"/>
  <c r="L7" i="2"/>
  <c r="L8" i="2"/>
  <c r="L9" i="2"/>
  <c r="L10" i="2"/>
  <c r="L11" i="2"/>
  <c r="L2" i="2"/>
  <c r="M2" i="2" s="1"/>
  <c r="G7" i="2"/>
  <c r="G8" i="2"/>
  <c r="G9" i="2"/>
  <c r="G10" i="2"/>
  <c r="G11" i="2"/>
  <c r="M9" i="2" l="1"/>
  <c r="M6" i="2"/>
  <c r="M8" i="2"/>
  <c r="M4" i="2"/>
  <c r="M3" i="2"/>
  <c r="G12" i="2"/>
  <c r="M11" i="2"/>
  <c r="M7" i="2"/>
  <c r="M10" i="2"/>
  <c r="L12" i="2"/>
  <c r="M5" i="2"/>
  <c r="L4" i="12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BD4" i="12" s="1"/>
  <c r="BE4" i="12" s="1"/>
  <c r="BF4" i="12" s="1"/>
  <c r="BG4" i="12" s="1"/>
  <c r="BH4" i="12" s="1"/>
  <c r="BI4" i="12" s="1"/>
  <c r="BJ4" i="12" s="1"/>
  <c r="BK4" i="12" s="1"/>
  <c r="BL4" i="12" s="1"/>
  <c r="BM4" i="12" s="1"/>
  <c r="BN4" i="12" s="1"/>
  <c r="BO4" i="12" s="1"/>
  <c r="BP4" i="12" s="1"/>
  <c r="BQ4" i="12" s="1"/>
  <c r="M12" i="2" l="1"/>
  <c r="D6" i="1"/>
  <c r="BV15" i="12"/>
  <c r="BV13" i="12"/>
  <c r="BV16" i="12"/>
  <c r="BV20" i="12"/>
  <c r="BV19" i="12"/>
  <c r="BV18" i="12"/>
  <c r="BV12" i="12"/>
  <c r="BV21" i="12"/>
  <c r="BV17" i="12"/>
  <c r="BV11" i="12"/>
  <c r="BV9" i="12"/>
  <c r="BV8" i="12"/>
  <c r="BU5" i="12"/>
  <c r="BU145" i="12" s="1"/>
  <c r="BV5" i="12"/>
  <c r="BU22" i="12"/>
  <c r="BU20" i="12"/>
  <c r="BU18" i="12"/>
  <c r="BU16" i="12"/>
  <c r="BU14" i="12"/>
  <c r="BU12" i="12"/>
  <c r="BV22" i="12"/>
  <c r="BV14" i="12"/>
  <c r="BV10" i="12"/>
  <c r="BU10" i="12"/>
  <c r="BU8" i="12"/>
  <c r="BU6" i="12"/>
  <c r="BU21" i="12"/>
  <c r="BU19" i="12"/>
  <c r="BU17" i="12"/>
  <c r="BU15" i="12"/>
  <c r="BU13" i="12"/>
  <c r="BU11" i="12"/>
  <c r="BU9" i="12"/>
  <c r="BU7" i="12"/>
  <c r="BU129" i="12" s="1"/>
  <c r="G57" i="1" s="1"/>
  <c r="BV7" i="12"/>
  <c r="BV6" i="12"/>
  <c r="BV149" i="12" s="1"/>
  <c r="G338" i="1" s="1"/>
  <c r="BV129" i="12" l="1"/>
  <c r="G58" i="1" s="1"/>
  <c r="G66" i="1" s="1"/>
  <c r="BU128" i="12"/>
  <c r="G43" i="1" s="1"/>
  <c r="BU149" i="12"/>
  <c r="G346" i="1" s="1"/>
  <c r="BV145" i="12"/>
  <c r="BV127" i="12"/>
  <c r="G29" i="1" s="1"/>
  <c r="BV128" i="12"/>
  <c r="G44" i="1" s="1"/>
  <c r="BV159" i="12"/>
  <c r="BU159" i="12"/>
  <c r="BV123" i="12"/>
  <c r="G7" i="1" s="1"/>
  <c r="BU123" i="12"/>
  <c r="G6" i="1" s="1"/>
  <c r="BU127" i="12"/>
  <c r="G28" i="1" s="1"/>
  <c r="D7" i="1"/>
  <c r="G16" i="1" l="1"/>
  <c r="G52" i="1"/>
  <c r="G282" i="1"/>
  <c r="G290" i="1" s="1"/>
  <c r="G38" i="1"/>
  <c r="J16" i="1" l="1"/>
  <c r="F8" i="1" l="1"/>
</calcChain>
</file>

<file path=xl/sharedStrings.xml><?xml version="1.0" encoding="utf-8"?>
<sst xmlns="http://schemas.openxmlformats.org/spreadsheetml/2006/main" count="13598" uniqueCount="4728">
  <si>
    <t>VENDOR</t>
  </si>
  <si>
    <t>DESCRIPTION</t>
  </si>
  <si>
    <t>DATE</t>
  </si>
  <si>
    <t>Contract</t>
  </si>
  <si>
    <t>TOTAL HOURS</t>
  </si>
  <si>
    <t>TOTAL COST</t>
  </si>
  <si>
    <t>Rental Equipment</t>
  </si>
  <si>
    <t>TOTAL</t>
  </si>
  <si>
    <t xml:space="preserve">TOTAL </t>
  </si>
  <si>
    <t>QUANTITY</t>
  </si>
  <si>
    <t>TOTAL COST
STRAIGHT TIME</t>
  </si>
  <si>
    <t>TOTAL COST
OVERTIME</t>
  </si>
  <si>
    <t>TOTAL HOURS
STRAIGHT TIME</t>
  </si>
  <si>
    <t>TOTAL HOURS
OVERTIME</t>
  </si>
  <si>
    <t>HOURLY RATE
NO FRINGE</t>
  </si>
  <si>
    <t>EMPLOYEE</t>
  </si>
  <si>
    <t>COST</t>
  </si>
  <si>
    <t>HOURS</t>
  </si>
  <si>
    <t>FEMA CODE</t>
  </si>
  <si>
    <t>UNIT #</t>
  </si>
  <si>
    <t>OPERATOR</t>
  </si>
  <si>
    <t>HOURLY RATE</t>
  </si>
  <si>
    <t>INVOICE</t>
  </si>
  <si>
    <t>FRINGE</t>
  </si>
  <si>
    <t>HOURLY RATE
WITH FRINGE</t>
  </si>
  <si>
    <t>#</t>
  </si>
  <si>
    <t>PAGE</t>
  </si>
  <si>
    <t>EQUIPMENT CODE</t>
  </si>
  <si>
    <t>EQUIPMENT RATE</t>
  </si>
  <si>
    <t>EQUIPMENT HOURS</t>
  </si>
  <si>
    <t>EQUIPMENT COST</t>
  </si>
  <si>
    <t>LABOR
COST</t>
  </si>
  <si>
    <t>LABOR
HOURS</t>
  </si>
  <si>
    <t>PROJECT</t>
  </si>
  <si>
    <t>CATEGORY</t>
  </si>
  <si>
    <t>LABORERS</t>
  </si>
  <si>
    <t>LABOR</t>
  </si>
  <si>
    <t>EQUIPMENT</t>
  </si>
  <si>
    <t>UNITS</t>
  </si>
  <si>
    <t>CY</t>
  </si>
  <si>
    <t>/CY</t>
  </si>
  <si>
    <t>Number of pieces of equipment</t>
  </si>
  <si>
    <t>Number of employees</t>
  </si>
  <si>
    <t>Force Account Labor (Straight Time)</t>
  </si>
  <si>
    <t>Force Account Labor (Overtime)</t>
  </si>
  <si>
    <t>Force Account Equipment</t>
  </si>
  <si>
    <t>Force Account Materials</t>
  </si>
  <si>
    <t>COMMENTS</t>
  </si>
  <si>
    <t>ORIGINAL CLAIM</t>
  </si>
  <si>
    <t>COST CHANGE</t>
  </si>
  <si>
    <t>HOURLY RATE w/FRINGE</t>
  </si>
  <si>
    <t>TOTAL PROJECT COST SUMMARY</t>
  </si>
  <si>
    <t>COST CHANGE SUMMARY</t>
  </si>
  <si>
    <t>COST BREAKDOWN BY DAMAGE INVENTORY (DI) #:</t>
  </si>
  <si>
    <t>DI #</t>
  </si>
  <si>
    <t>ST</t>
  </si>
  <si>
    <t>OT</t>
  </si>
  <si>
    <t>TOTAL PROJECT HOURS</t>
  </si>
  <si>
    <t>TOTAL PROJECT COST</t>
  </si>
  <si>
    <t>TOTAL NUMBER OF EMPLOYEES</t>
  </si>
  <si>
    <t>Straight-time (ST) Fringe</t>
  </si>
  <si>
    <t>Overtime (OT) Fringe</t>
  </si>
  <si>
    <t>HOUR BREAKDOWN BY DI #</t>
  </si>
  <si>
    <t>COST BREAKDOWN BY DI #</t>
  </si>
  <si>
    <t>NUMBER OF EMPLOYEES BY DI #</t>
  </si>
  <si>
    <t>XXXX.pdf</t>
  </si>
  <si>
    <t>COST CODE</t>
  </si>
  <si>
    <t>MAKE/YEAR</t>
  </si>
  <si>
    <t>MODEL</t>
  </si>
  <si>
    <t>ATTACHMENT:</t>
  </si>
  <si>
    <t>TOTAL PROJECT</t>
  </si>
  <si>
    <t>ATTACHMENT</t>
  </si>
  <si>
    <t>COST BY DI #</t>
  </si>
  <si>
    <t xml:space="preserve">TASK PERFORMED </t>
  </si>
  <si>
    <t>EQUIPMENT UNIT</t>
  </si>
  <si>
    <t>Type "Project Number - Applicant Name"</t>
  </si>
  <si>
    <t>Input Cost Claimed</t>
  </si>
  <si>
    <t>FEMA Code ID</t>
  </si>
  <si>
    <t>Equipment Description</t>
  </si>
  <si>
    <t>Specifications</t>
  </si>
  <si>
    <t>Size</t>
  </si>
  <si>
    <t>HP</t>
  </si>
  <si>
    <t>Notes</t>
  </si>
  <si>
    <t>Unit</t>
  </si>
  <si>
    <t>2015 Rates</t>
  </si>
  <si>
    <t>Cost Code</t>
  </si>
  <si>
    <t>Equipment </t>
  </si>
  <si>
    <t>Capacity or Size</t>
  </si>
  <si>
    <t>Air Compressor</t>
  </si>
  <si>
    <t>Air Delivery</t>
  </si>
  <si>
    <t>41 CFM</t>
  </si>
  <si>
    <t>to 10</t>
  </si>
  <si>
    <t>Hoses included.</t>
  </si>
  <si>
    <t>hour</t>
  </si>
  <si>
    <t>103 CFM</t>
  </si>
  <si>
    <t>to 30</t>
  </si>
  <si>
    <t>130 CFM</t>
  </si>
  <si>
    <t>to 50</t>
  </si>
  <si>
    <t>175 CFM</t>
  </si>
  <si>
    <t>to 90</t>
  </si>
  <si>
    <t>400 CFM</t>
  </si>
  <si>
    <t>to 145</t>
  </si>
  <si>
    <t>575 CFM</t>
  </si>
  <si>
    <t>to 230</t>
  </si>
  <si>
    <t>1,100 CFM</t>
  </si>
  <si>
    <t>to 355</t>
  </si>
  <si>
    <t>1,600 CFM</t>
  </si>
  <si>
    <t>to 500</t>
  </si>
  <si>
    <t>Ambulance</t>
  </si>
  <si>
    <t>to 150</t>
  </si>
  <si>
    <t>to 210</t>
  </si>
  <si>
    <t>Board, Arrow</t>
  </si>
  <si>
    <t>to 8</t>
  </si>
  <si>
    <t>Trailer Mounted.</t>
  </si>
  <si>
    <t>Board, Message</t>
  </si>
  <si>
    <t>to 5</t>
  </si>
  <si>
    <t>Auger, Portable</t>
  </si>
  <si>
    <t>Hole Diameter</t>
  </si>
  <si>
    <t>16 In</t>
  </si>
  <si>
    <t>to 6</t>
  </si>
  <si>
    <t>18 In</t>
  </si>
  <si>
    <t>to 13</t>
  </si>
  <si>
    <t>Auger, Tractor Mntd</t>
  </si>
  <si>
    <t>Max. Auger Diameter</t>
  </si>
  <si>
    <t>36 In</t>
  </si>
  <si>
    <t>Includes digger, boom and mounting hardware.  Add this rate to tractor rate for total auger and tractor rate.</t>
  </si>
  <si>
    <t>Auger, Truck Mntd</t>
  </si>
  <si>
    <t>Max. Auger Size</t>
  </si>
  <si>
    <t>24 In</t>
  </si>
  <si>
    <t>to 100</t>
  </si>
  <si>
    <t>Hydraulic Post Driver</t>
  </si>
  <si>
    <t>Auger</t>
  </si>
  <si>
    <t>Horizontal Directional Boring Machine  </t>
  </si>
  <si>
    <t>250 X 100</t>
  </si>
  <si>
    <t>Horizontal Directional Boring Machine </t>
  </si>
  <si>
    <t>50 X 100</t>
  </si>
  <si>
    <t>Auger, Directional Boring Machine</t>
  </si>
  <si>
    <t>Automobile</t>
  </si>
  <si>
    <t>to 130</t>
  </si>
  <si>
    <t>Transporting people.</t>
  </si>
  <si>
    <t>mile</t>
  </si>
  <si>
    <t>Transporting cargo.</t>
  </si>
  <si>
    <t>Automobile, Police</t>
  </si>
  <si>
    <t>to 250</t>
  </si>
  <si>
    <t>Patrolling.</t>
  </si>
  <si>
    <t>Stationary with engine running.</t>
  </si>
  <si>
    <t>Motorcycle, Police</t>
  </si>
  <si>
    <t>Automobile - Ford Expedition</t>
  </si>
  <si>
    <t>Fire Command Center</t>
  </si>
  <si>
    <t>Automibile - Chevy Trailblazer</t>
  </si>
  <si>
    <t>6 or 8 cl </t>
  </si>
  <si>
    <t> 285 to 300</t>
  </si>
  <si>
    <t>All Terrain Vehicle (ATV)</t>
  </si>
  <si>
    <t>Engine 110cc, 4-Wheel; 20" tyre</t>
  </si>
  <si>
    <t>6.5-7.5</t>
  </si>
  <si>
    <t>All Terrain Vehicle (ATV) </t>
  </si>
  <si>
    <t>Engine 125cc, 4-Wheel; 21" tyre</t>
  </si>
  <si>
    <t>7.6-8.6</t>
  </si>
  <si>
    <t>Engine 150cc, 4-Wheel; 22" tyre</t>
  </si>
  <si>
    <t>9.0-10</t>
  </si>
  <si>
    <t>Engine 200cc, 4-Wheel; 24" tyre</t>
  </si>
  <si>
    <t>12-14.0</t>
  </si>
  <si>
    <t>Engine 250cc, 4-Wheel; 24" tyre</t>
  </si>
  <si>
    <t>15-17 </t>
  </si>
  <si>
    <t>Engine 300cc, 4-Wheel; 24" tyre</t>
  </si>
  <si>
    <t>18-20</t>
  </si>
  <si>
    <t>Engine 400cc. 4-Wheel; 25" tyre</t>
  </si>
  <si>
    <t>26-28</t>
  </si>
  <si>
    <t>Engine 450cc, 4-Wheel; 25" tyre</t>
  </si>
  <si>
    <t>Engine 650cc, 4-Wheel; 25" tyre</t>
  </si>
  <si>
    <t>38-40</t>
  </si>
  <si>
    <t>Engine 750cc, 4-Wheel; 25" tyre</t>
  </si>
  <si>
    <t>44-46</t>
  </si>
  <si>
    <t>Barge, Deck</t>
  </si>
  <si>
    <t>50'x35'x7.25'</t>
  </si>
  <si>
    <t>50'x35'x9'</t>
  </si>
  <si>
    <t>120'x45'x10'</t>
  </si>
  <si>
    <t>160'x45'x11''</t>
  </si>
  <si>
    <t>Boat, Tow</t>
  </si>
  <si>
    <t>55'x20'x5'</t>
  </si>
  <si>
    <t>to 870</t>
  </si>
  <si>
    <t>Steel.</t>
  </si>
  <si>
    <t>60'x21'x5'</t>
  </si>
  <si>
    <t>to 1050</t>
  </si>
  <si>
    <t>70'x30'x7.5'</t>
  </si>
  <si>
    <t>to 1350</t>
  </si>
  <si>
    <t>120'x34'x8'</t>
  </si>
  <si>
    <t>to 2000</t>
  </si>
  <si>
    <t>Airboat</t>
  </si>
  <si>
    <t>815AGIS Airboat w/spray unit</t>
  </si>
  <si>
    <t>15'x8'</t>
  </si>
  <si>
    <t>Swamp Buggy</t>
  </si>
  <si>
    <t>2007 FASTENAL Swamp Buggy</t>
  </si>
  <si>
    <t>Compactor -2-Ton Pavement Roller </t>
  </si>
  <si>
    <t>2 ton</t>
  </si>
  <si>
    <t>Boat, Row</t>
  </si>
  <si>
    <t>Heavy duty.</t>
  </si>
  <si>
    <t>Boat, Runabout</t>
  </si>
  <si>
    <t>13'x5'</t>
  </si>
  <si>
    <t>Outboard.</t>
  </si>
  <si>
    <t>Boat, Tender</t>
  </si>
  <si>
    <t>14'x7'</t>
  </si>
  <si>
    <t>Inboard with 360 degree drive.</t>
  </si>
  <si>
    <t>Boat, Push</t>
  </si>
  <si>
    <t>45'x21'x6'</t>
  </si>
  <si>
    <t>to 435</t>
  </si>
  <si>
    <t>Flat hull.</t>
  </si>
  <si>
    <t>54'x21'x6'</t>
  </si>
  <si>
    <t>to 525</t>
  </si>
  <si>
    <t>58'x24'x7.5'</t>
  </si>
  <si>
    <t>to 705</t>
  </si>
  <si>
    <t>64'x25'x8'</t>
  </si>
  <si>
    <t>Boat, Tug</t>
  </si>
  <si>
    <t>Length</t>
  </si>
  <si>
    <t>16 Ft</t>
  </si>
  <si>
    <t>18 Ft</t>
  </si>
  <si>
    <t>to 175</t>
  </si>
  <si>
    <t>26 Ft</t>
  </si>
  <si>
    <t>40 Ft</t>
  </si>
  <si>
    <t>to 380</t>
  </si>
  <si>
    <t>51 Ft</t>
  </si>
  <si>
    <t>to 700</t>
  </si>
  <si>
    <t>Boat, Inflatable Rescue Raft </t>
  </si>
  <si>
    <t>Zodiac</t>
  </si>
  <si>
    <t>Boat, Runabout  </t>
  </si>
  <si>
    <t>1544 lbs</t>
  </si>
  <si>
    <t>11 passenger capacity </t>
  </si>
  <si>
    <t>190-250</t>
  </si>
  <si>
    <t>Boat, removable engine </t>
  </si>
  <si>
    <t>2000 Johnson Outboard Motor w 15" shaft</t>
  </si>
  <si>
    <t>Broom, Pavement</t>
  </si>
  <si>
    <t>Broom Length</t>
  </si>
  <si>
    <t>72 In</t>
  </si>
  <si>
    <t>to 35</t>
  </si>
  <si>
    <t>96 In</t>
  </si>
  <si>
    <t>Broom, Pavement, Mntd</t>
  </si>
  <si>
    <t>to 18</t>
  </si>
  <si>
    <t>Add Prime Mover cost for total rate</t>
  </si>
  <si>
    <t>Broom, Pavement, Pull</t>
  </si>
  <si>
    <t>84 In</t>
  </si>
  <si>
    <t>to 20</t>
  </si>
  <si>
    <t>Sweeper, Pavement</t>
  </si>
  <si>
    <t>to 110</t>
  </si>
  <si>
    <t>Bus</t>
  </si>
  <si>
    <t>to 300</t>
  </si>
  <si>
    <t>Blower</t>
  </si>
  <si>
    <t>gasoline powered Toro Pro Force</t>
  </si>
  <si>
    <t>Back-Pack Blower</t>
  </si>
  <si>
    <t>to 4.4</t>
  </si>
  <si>
    <t>Walk-Behind Blower</t>
  </si>
  <si>
    <t>Chainsaw </t>
  </si>
  <si>
    <t>Bar Length 20" </t>
  </si>
  <si>
    <t>20 In</t>
  </si>
  <si>
    <t>3.0 cu in</t>
  </si>
  <si>
    <t>Chainsaw</t>
  </si>
  <si>
    <t>5.0 cu in</t>
  </si>
  <si>
    <t>6.0 cu in</t>
  </si>
  <si>
    <t>Chain Saw</t>
  </si>
  <si>
    <t>Bar Length</t>
  </si>
  <si>
    <t>25 In</t>
  </si>
  <si>
    <t>Chain Saw, Pole</t>
  </si>
  <si>
    <t>Bar Size</t>
  </si>
  <si>
    <t>Skidder</t>
  </si>
  <si>
    <t>model 748 E</t>
  </si>
  <si>
    <t>to 173</t>
  </si>
  <si>
    <t>model 648 G11</t>
  </si>
  <si>
    <t>to 177</t>
  </si>
  <si>
    <t>Cutter, Brush</t>
  </si>
  <si>
    <t>Cutter Size</t>
  </si>
  <si>
    <t>8 ft</t>
  </si>
  <si>
    <t>to 190</t>
  </si>
  <si>
    <t>10 ft</t>
  </si>
  <si>
    <t>to 245</t>
  </si>
  <si>
    <t>Bruncher Cutter</t>
  </si>
  <si>
    <t>Cutter, Brush - 247 hp, 1997 Model 511 Feller</t>
  </si>
  <si>
    <t>to 247</t>
  </si>
  <si>
    <t>Log Trailer</t>
  </si>
  <si>
    <t>40 ft</t>
  </si>
  <si>
    <t>Chipper, Brush</t>
  </si>
  <si>
    <t>Chipping Capacity</t>
  </si>
  <si>
    <t>6 In</t>
  </si>
  <si>
    <t>9 In</t>
  </si>
  <si>
    <t>to 65</t>
  </si>
  <si>
    <t>12 In</t>
  </si>
  <si>
    <t>15 In</t>
  </si>
  <si>
    <t>to 125</t>
  </si>
  <si>
    <t>to 200</t>
  </si>
  <si>
    <t>Loader - Tractor -  Knuckleboom</t>
  </si>
  <si>
    <t>model Barko 595 ML </t>
  </si>
  <si>
    <t>Loader - Wheel</t>
  </si>
  <si>
    <t>model 210 w/ Buck Saw 50 inch Bar</t>
  </si>
  <si>
    <t>to 240</t>
  </si>
  <si>
    <t>Clamshell &amp; Dragline, Crawler</t>
  </si>
  <si>
    <t>149,999 lbs</t>
  </si>
  <si>
    <t>to 235</t>
  </si>
  <si>
    <t>Bucket not included in rate.</t>
  </si>
  <si>
    <t>250,000 lbs</t>
  </si>
  <si>
    <t>to 520</t>
  </si>
  <si>
    <t>Clamshell &amp; Dragline, Truck</t>
  </si>
  <si>
    <t>Compactor</t>
  </si>
  <si>
    <t>Compactor, towed, Vibratory Drum</t>
  </si>
  <si>
    <t>to 45</t>
  </si>
  <si>
    <t>Compactor, Vibratory, Drum</t>
  </si>
  <si>
    <t>to 75</t>
  </si>
  <si>
    <t>Compactor, pneumatic, wheel </t>
  </si>
  <si>
    <t>Compactor, Sanitation</t>
  </si>
  <si>
    <t>to 400</t>
  </si>
  <si>
    <t>Compactor, towed,     Pneumatic, Wheel</t>
  </si>
  <si>
    <t>10,000 lbs</t>
  </si>
  <si>
    <t>Include prime mover rate</t>
  </si>
  <si>
    <t>Compactor, towed, Drum Static</t>
  </si>
  <si>
    <t>20,000 lbs</t>
  </si>
  <si>
    <t>Feeder, Grizzly</t>
  </si>
  <si>
    <t>to 55</t>
  </si>
  <si>
    <t>Dozer, Crawler</t>
  </si>
  <si>
    <t>to 105</t>
  </si>
  <si>
    <t>to 160</t>
  </si>
  <si>
    <t>to 360</t>
  </si>
  <si>
    <t>to 565</t>
  </si>
  <si>
    <t>to 850</t>
  </si>
  <si>
    <t>Dozer, Wheel</t>
  </si>
  <si>
    <t>Box Scraper</t>
  </si>
  <si>
    <t>3 hitch attach for tractor; 2007 Befco </t>
  </si>
  <si>
    <t>Bucket, Clamshell</t>
  </si>
  <si>
    <t>Capacity</t>
  </si>
  <si>
    <t>1.0 CY</t>
  </si>
  <si>
    <t>Includes teeth. Does not include Clamshell &amp; Dragline</t>
  </si>
  <si>
    <t>2.5 CY</t>
  </si>
  <si>
    <t>5.0 CY</t>
  </si>
  <si>
    <t>7.5 CY</t>
  </si>
  <si>
    <t>Bucket, Dragline</t>
  </si>
  <si>
    <t>2.0 CY</t>
  </si>
  <si>
    <t>Does not include Clamshell &amp; Dragline</t>
  </si>
  <si>
    <t>10 CY</t>
  </si>
  <si>
    <t>14 CY</t>
  </si>
  <si>
    <t>Excavator, Hydraulic</t>
  </si>
  <si>
    <t>Bucket Capacity</t>
  </si>
  <si>
    <t>0.5 CY</t>
  </si>
  <si>
    <t>Crawler, Truck &amp; Wheel. Includes bucket.</t>
  </si>
  <si>
    <t>1.5 CY</t>
  </si>
  <si>
    <t>to 265</t>
  </si>
  <si>
    <t>4.5 CY</t>
  </si>
  <si>
    <t>to 420</t>
  </si>
  <si>
    <t>to 650</t>
  </si>
  <si>
    <t>12 CY</t>
  </si>
  <si>
    <t>to 1000</t>
  </si>
  <si>
    <t>Excavator</t>
  </si>
  <si>
    <t>2007 model Gradall XL3100 III </t>
  </si>
  <si>
    <t>Excavator </t>
  </si>
  <si>
    <t>2003 model Gradall XL4100 III</t>
  </si>
  <si>
    <t>2006 model Gradall XL5100 </t>
  </si>
  <si>
    <t>Trowel, Concrete</t>
  </si>
  <si>
    <t>Diameter</t>
  </si>
  <si>
    <t>48 In</t>
  </si>
  <si>
    <t>to 12</t>
  </si>
  <si>
    <t>Fork Lift</t>
  </si>
  <si>
    <t>6,000 Lbs</t>
  </si>
  <si>
    <t>to 60</t>
  </si>
  <si>
    <t>12,000 Lbs</t>
  </si>
  <si>
    <t>18,000 Lbs</t>
  </si>
  <si>
    <t>to 140</t>
  </si>
  <si>
    <t>50,000 Lbs</t>
  </si>
  <si>
    <t>to 215</t>
  </si>
  <si>
    <t>Fork Lift  Material handler</t>
  </si>
  <si>
    <t> Diesel, CAT TH360B</t>
  </si>
  <si>
    <t> 6,600-11,500 gvwr lbs</t>
  </si>
  <si>
    <t>Fork Lift Material handler</t>
  </si>
  <si>
    <t>Diesel, CAT TH460B</t>
  </si>
  <si>
    <t>Fork Lift Material handler  </t>
  </si>
  <si>
    <t>Diesel, CAT TH560B</t>
  </si>
  <si>
    <t>Fork Lift Accessory  </t>
  </si>
  <si>
    <t>2003 ACS Paddle Fork</t>
  </si>
  <si>
    <t>Generator</t>
  </si>
  <si>
    <t>Prime Output</t>
  </si>
  <si>
    <t>5.5 KW</t>
  </si>
  <si>
    <t>16 KW</t>
  </si>
  <si>
    <t>to 25</t>
  </si>
  <si>
    <t>43 KW</t>
  </si>
  <si>
    <t>100 KW</t>
  </si>
  <si>
    <t>150 KW</t>
  </si>
  <si>
    <t>210 KW</t>
  </si>
  <si>
    <t>280 KW</t>
  </si>
  <si>
    <t>350 KW</t>
  </si>
  <si>
    <t>530 KW</t>
  </si>
  <si>
    <t>to 750</t>
  </si>
  <si>
    <t>710 KW</t>
  </si>
  <si>
    <t>1,100 KW</t>
  </si>
  <si>
    <t>to 2500</t>
  </si>
  <si>
    <t>Open</t>
  </si>
  <si>
    <t>2,500 KW</t>
  </si>
  <si>
    <t>to 3000</t>
  </si>
  <si>
    <t>1,000 KW</t>
  </si>
  <si>
    <t>to 1645</t>
  </si>
  <si>
    <t>Enclosed</t>
  </si>
  <si>
    <t>1,500 KW</t>
  </si>
  <si>
    <t>Generator  </t>
  </si>
  <si>
    <t>40 KW</t>
  </si>
  <si>
    <t>20 KW</t>
  </si>
  <si>
    <t>Graders</t>
  </si>
  <si>
    <t>Moldboard Size</t>
  </si>
  <si>
    <t>10 Ft</t>
  </si>
  <si>
    <t>Includes Rigid and Articulate equipment.</t>
  </si>
  <si>
    <t>12 Ft</t>
  </si>
  <si>
    <t>14 Ft</t>
  </si>
  <si>
    <t>to 225</t>
  </si>
  <si>
    <t>Hose, Discharge</t>
  </si>
  <si>
    <t>3 In</t>
  </si>
  <si>
    <t>Per 25 foot length. Includes couplings.</t>
  </si>
  <si>
    <t>4 In</t>
  </si>
  <si>
    <t>8 In</t>
  </si>
  <si>
    <t>Hose, Suction</t>
  </si>
  <si>
    <t>Loader, Crawler</t>
  </si>
  <si>
    <t>to 32</t>
  </si>
  <si>
    <t>Includes bucket.</t>
  </si>
  <si>
    <t>1 CY</t>
  </si>
  <si>
    <t>2 CY</t>
  </si>
  <si>
    <t>to 118</t>
  </si>
  <si>
    <t>3 CY</t>
  </si>
  <si>
    <t>to 178</t>
  </si>
  <si>
    <t>4 CY</t>
  </si>
  <si>
    <t>to 238</t>
  </si>
  <si>
    <t>Loader, Wheel</t>
  </si>
  <si>
    <t>to 38</t>
  </si>
  <si>
    <t>to 152</t>
  </si>
  <si>
    <t>5 CY</t>
  </si>
  <si>
    <t>6 CY</t>
  </si>
  <si>
    <t>to 305</t>
  </si>
  <si>
    <t>7 CY</t>
  </si>
  <si>
    <t>8 CY</t>
  </si>
  <si>
    <t>to 530</t>
  </si>
  <si>
    <t>Loader, Tractor, Wheel</t>
  </si>
  <si>
    <t>to 81</t>
  </si>
  <si>
    <t>Mixer, Concrete Portable</t>
  </si>
  <si>
    <t>Batching Capacity</t>
  </si>
  <si>
    <t>10 Cft</t>
  </si>
  <si>
    <t>12 Cft</t>
  </si>
  <si>
    <t>Mixer, Concrete, Trailer Mntd</t>
  </si>
  <si>
    <t>11 Cft</t>
  </si>
  <si>
    <t>16 Cft</t>
  </si>
  <si>
    <t>Breaker, Pavement Hand-Held</t>
  </si>
  <si>
    <t>Weight</t>
  </si>
  <si>
    <t>25~90 Lbs</t>
  </si>
  <si>
    <t>Breaker, Pavement</t>
  </si>
  <si>
    <t>to 70</t>
  </si>
  <si>
    <t>Spreader, Chip</t>
  </si>
  <si>
    <t>Spread Hopper Width</t>
  </si>
  <si>
    <t>12.5 Ft</t>
  </si>
  <si>
    <t>16.5 Ft</t>
  </si>
  <si>
    <t>Spreader, Chip, Mntd</t>
  </si>
  <si>
    <t>Hopper Size</t>
  </si>
  <si>
    <t>8 Ft</t>
  </si>
  <si>
    <t>Trailer &amp; truck mounted.</t>
  </si>
  <si>
    <t>Paver, Asphalt, Towed</t>
  </si>
  <si>
    <t>Does not include Prime Mover.</t>
  </si>
  <si>
    <t>Paver, Asphalt</t>
  </si>
  <si>
    <t>Includes wheel and crawler equipment.</t>
  </si>
  <si>
    <t>Pick-up, Asphalt</t>
  </si>
  <si>
    <t>to 275</t>
  </si>
  <si>
    <t>Striper</t>
  </si>
  <si>
    <t>Paint Capacity</t>
  </si>
  <si>
    <t>40 Gal</t>
  </si>
  <si>
    <t>to 22</t>
  </si>
  <si>
    <t>90 Gal</t>
  </si>
  <si>
    <t>120 Gal</t>
  </si>
  <si>
    <t>to 122</t>
  </si>
  <si>
    <t>Striper, Truck Mntd</t>
  </si>
  <si>
    <t>to 460</t>
  </si>
  <si>
    <t>Striper, Walk-behind</t>
  </si>
  <si>
    <t>12 Gal</t>
  </si>
  <si>
    <t>Paver accessory -Belt Extension</t>
  </si>
  <si>
    <t>2002 Leeboy</t>
  </si>
  <si>
    <t>crawler</t>
  </si>
  <si>
    <t>Plow, Snow, Grader Mntd</t>
  </si>
  <si>
    <t>Width</t>
  </si>
  <si>
    <t>to 10 Ft</t>
  </si>
  <si>
    <t>Include Grader for total cost</t>
  </si>
  <si>
    <t>to 14 Ft</t>
  </si>
  <si>
    <t>Plow, Truck Mntd</t>
  </si>
  <si>
    <t>to 15 Ft</t>
  </si>
  <si>
    <t>Include truck for total cost</t>
  </si>
  <si>
    <t>With leveling wing. Include truck for total cost</t>
  </si>
  <si>
    <t>Spreader, Sand</t>
  </si>
  <si>
    <t>Mounting</t>
  </si>
  <si>
    <t>Tailgate, Chassis</t>
  </si>
  <si>
    <t>Dump Body</t>
  </si>
  <si>
    <t>Truck (10yd)</t>
  </si>
  <si>
    <t>Spreader, Chemical</t>
  </si>
  <si>
    <t>to 4</t>
  </si>
  <si>
    <t>Pump -  Trash Pump</t>
  </si>
  <si>
    <t>10 MTC</t>
  </si>
  <si>
    <t>2" Pump</t>
  </si>
  <si>
    <t>to 7</t>
  </si>
  <si>
    <t>10,000 gph</t>
  </si>
  <si>
    <t>Pump</t>
  </si>
  <si>
    <t>Hoses not included.</t>
  </si>
  <si>
    <t>to 15</t>
  </si>
  <si>
    <t>to 40</t>
  </si>
  <si>
    <t>to 95</t>
  </si>
  <si>
    <t>Does not include Hoses.</t>
  </si>
  <si>
    <t>to 350</t>
  </si>
  <si>
    <t>Does not include Hoses.Diesel</t>
  </si>
  <si>
    <t>to 425</t>
  </si>
  <si>
    <t>to 575</t>
  </si>
  <si>
    <t>Aerial Lift, Truck Mntd</t>
  </si>
  <si>
    <t>Max. Platform Height</t>
  </si>
  <si>
    <t>Articulated and Telescoping.  Add this rate to truck rate for total lift and truck rate</t>
  </si>
  <si>
    <t>61 Ft</t>
  </si>
  <si>
    <t>80 Ft</t>
  </si>
  <si>
    <t>100 Ft</t>
  </si>
  <si>
    <t>Aerial Lift, Self-Propelled</t>
  </si>
  <si>
    <t>37 Ft</t>
  </si>
  <si>
    <t>Articulated, Telescoping, Scissor.</t>
  </si>
  <si>
    <t>60 Ft</t>
  </si>
  <si>
    <t>70 Ft</t>
  </si>
  <si>
    <t>125 Ft</t>
  </si>
  <si>
    <t>to 85</t>
  </si>
  <si>
    <t>Articulated and Telescoping.</t>
  </si>
  <si>
    <t>150 Ft</t>
  </si>
  <si>
    <t>I.C. Aerial Lift, Self-Propelled</t>
  </si>
  <si>
    <t>Max. Platform Height - 40 Ft</t>
  </si>
  <si>
    <t>75"x155"</t>
  </si>
  <si>
    <t>to 80</t>
  </si>
  <si>
    <t>2000 Lbs Capacity</t>
  </si>
  <si>
    <t>Crane, Truck Mntd</t>
  </si>
  <si>
    <t>Max. Lift Capacity</t>
  </si>
  <si>
    <t>24,000 Lbs</t>
  </si>
  <si>
    <t>Include truck rate for total cost</t>
  </si>
  <si>
    <t>36,000 Lbs</t>
  </si>
  <si>
    <t>60,000 Lbs</t>
  </si>
  <si>
    <t>Crane</t>
  </si>
  <si>
    <t>8 MT</t>
  </si>
  <si>
    <t>15 MT</t>
  </si>
  <si>
    <t>50 MT</t>
  </si>
  <si>
    <t>70 MT</t>
  </si>
  <si>
    <t>110 MT</t>
  </si>
  <si>
    <t>Saw, Concrete</t>
  </si>
  <si>
    <t>Blade Diameter</t>
  </si>
  <si>
    <t>14 In</t>
  </si>
  <si>
    <t>to 14</t>
  </si>
  <si>
    <t>26 In</t>
  </si>
  <si>
    <t>Saw, Rock</t>
  </si>
  <si>
    <t>Jackhammer (Dry)</t>
  </si>
  <si>
    <t>Weight Class</t>
  </si>
  <si>
    <t>25-45 Lbs</t>
  </si>
  <si>
    <t>Jackhammer (Wet)</t>
  </si>
  <si>
    <t>30-55 Lbs</t>
  </si>
  <si>
    <t>Scraper</t>
  </si>
  <si>
    <t>Scraper Capacity</t>
  </si>
  <si>
    <t>16 CY</t>
  </si>
  <si>
    <t>23 CY</t>
  </si>
  <si>
    <t>to 365</t>
  </si>
  <si>
    <t>34 CY</t>
  </si>
  <si>
    <t>to 475</t>
  </si>
  <si>
    <t>44 CY</t>
  </si>
  <si>
    <t>to 600</t>
  </si>
  <si>
    <t>Loader, Skid-Steer</t>
  </si>
  <si>
    <t>Operating Capacity</t>
  </si>
  <si>
    <t>1000 Lbs</t>
  </si>
  <si>
    <t>2000 Lbs</t>
  </si>
  <si>
    <t>3000 Lbs</t>
  </si>
  <si>
    <t>Snow Blower, Truck Mntd</t>
  </si>
  <si>
    <t>600 Tph</t>
  </si>
  <si>
    <t>Does not include truck</t>
  </si>
  <si>
    <t>1400 Tph</t>
  </si>
  <si>
    <t>2000 Tph</t>
  </si>
  <si>
    <t>to 340</t>
  </si>
  <si>
    <t>2500 Tph</t>
  </si>
  <si>
    <t>Snow Thrower, Walk Behind</t>
  </si>
  <si>
    <t>Cutting Width</t>
  </si>
  <si>
    <t>25 in</t>
  </si>
  <si>
    <t>60 in</t>
  </si>
  <si>
    <t>Snow Blower</t>
  </si>
  <si>
    <t>2,000 Tph</t>
  </si>
  <si>
    <t>2,500 Tph</t>
  </si>
  <si>
    <t>3,500 Tph</t>
  </si>
  <si>
    <t>Dust Control De-Ice Unit</t>
  </si>
  <si>
    <t>1300-2000 gal</t>
  </si>
  <si>
    <t>173"Lx98"Wx51"H</t>
  </si>
  <si>
    <t>Hydro Pump w/100' 1/2" hose</t>
  </si>
  <si>
    <t>hour </t>
  </si>
  <si>
    <t>Loader-Backhoe, Wheel</t>
  </si>
  <si>
    <t>Loader Bucket Capacity</t>
  </si>
  <si>
    <t>Loader and Backhoe Buckets included.</t>
  </si>
  <si>
    <t>1.75 CY</t>
  </si>
  <si>
    <t>to 115</t>
  </si>
  <si>
    <t>Distributor,  Asphalt</t>
  </si>
  <si>
    <t>Tank Capacity</t>
  </si>
  <si>
    <t>500 Gal</t>
  </si>
  <si>
    <t>Trailer Mounted. Includes burners, insulated tank, and circulating spray bar.</t>
  </si>
  <si>
    <t>1000 Gal</t>
  </si>
  <si>
    <t>Truck Mounted. Includes burners, insulated tank, and circulating spray bar.  Include truck rate.</t>
  </si>
  <si>
    <t>4000 Gal</t>
  </si>
  <si>
    <t>Distributor</t>
  </si>
  <si>
    <t>ETNYRE Oil Distributor Model - PB348</t>
  </si>
  <si>
    <t>Distributor </t>
  </si>
  <si>
    <t> ETNYRE Quad Chip Spreader</t>
  </si>
  <si>
    <t>Trailer, Dump</t>
  </si>
  <si>
    <t>20 CY</t>
  </si>
  <si>
    <t>30 CY</t>
  </si>
  <si>
    <t>Trailer, Equipment</t>
  </si>
  <si>
    <t>30 Tons</t>
  </si>
  <si>
    <t>40 Tons</t>
  </si>
  <si>
    <t>60 Tons</t>
  </si>
  <si>
    <t>120 Tons</t>
  </si>
  <si>
    <t>Trailer, Water</t>
  </si>
  <si>
    <t>Includes a centrifugal pump with sump and a rear spraybar.</t>
  </si>
  <si>
    <t>6000 Gal</t>
  </si>
  <si>
    <t>10000 Gal</t>
  </si>
  <si>
    <t>14000 Gal</t>
  </si>
  <si>
    <t>Truck- Water Tanker  </t>
  </si>
  <si>
    <t>1000 gal. tank</t>
  </si>
  <si>
    <t>Tub Grinder</t>
  </si>
  <si>
    <t>to 440</t>
  </si>
  <si>
    <t>to 630</t>
  </si>
  <si>
    <t>to 760</t>
  </si>
  <si>
    <t>Vermeer Horizontal Grinder </t>
  </si>
  <si>
    <t> model HG6000</t>
  </si>
  <si>
    <t>Chain Craw </t>
  </si>
  <si>
    <t>Stump Grinder </t>
  </si>
  <si>
    <t>1988 Vermeer SC-112</t>
  </si>
  <si>
    <t>Stump Grinder</t>
  </si>
  <si>
    <t>24" grinding wheel</t>
  </si>
  <si>
    <t>Sprayer, Seed</t>
  </si>
  <si>
    <t>Working Capacity</t>
  </si>
  <si>
    <t>750 Gal</t>
  </si>
  <si>
    <t>Trailer &amp; truck mounted.  Does not include Prime Mover.</t>
  </si>
  <si>
    <t>1250 Gal</t>
  </si>
  <si>
    <t>3500 Gal</t>
  </si>
  <si>
    <t>Mulcher, Trailer Mntd</t>
  </si>
  <si>
    <t>7 TPH</t>
  </si>
  <si>
    <t>10 TPH</t>
  </si>
  <si>
    <t>20 TPH</t>
  </si>
  <si>
    <t>to 120</t>
  </si>
  <si>
    <t>Scraper  </t>
  </si>
  <si>
    <t>Soil Recycler WR 2400</t>
  </si>
  <si>
    <t>w 317 gal fuel tank</t>
  </si>
  <si>
    <t>Trailer </t>
  </si>
  <si>
    <t>Double Belly Bottom-dump Trailer</t>
  </si>
  <si>
    <t>350-400</t>
  </si>
  <si>
    <t>Rake</t>
  </si>
  <si>
    <t> Barber Beach Sand Rake 600HDr, towed</t>
  </si>
  <si>
    <t>Chipper    </t>
  </si>
  <si>
    <t>Wildcat 626 Cougar Trommel Screen chipper w belt</t>
  </si>
  <si>
    <t>Trailer, Office</t>
  </si>
  <si>
    <t>Trailer Size</t>
  </si>
  <si>
    <t>8' x 24'</t>
  </si>
  <si>
    <t>8' x 32'</t>
  </si>
  <si>
    <t>10' x 32'</t>
  </si>
  <si>
    <t>Trailer</t>
  </si>
  <si>
    <t> Haz-Mat Equipment trailer    </t>
  </si>
  <si>
    <t>Trailer, Covered Utility Trailer </t>
  </si>
  <si>
    <t>(7’ X  16’)</t>
  </si>
  <si>
    <t>7' x 16'</t>
  </si>
  <si>
    <t>Trailer, Dodge Ram</t>
  </si>
  <si>
    <t> 8' x 24' shower trailer- 12 showers</t>
  </si>
  <si>
    <t>Trailer, Dodge </t>
  </si>
  <si>
    <t>32’ flatbed water </t>
  </si>
  <si>
    <t>Trencher</t>
  </si>
  <si>
    <t>Walk-behind, Crawler &amp; Wheel Mounted. Chain and Wheel.</t>
  </si>
  <si>
    <t>Trencher accessories </t>
  </si>
  <si>
    <t>2008 Griswold Trenchbox</t>
  </si>
  <si>
    <t>Plow, Cable</t>
  </si>
  <si>
    <t>Plow Depth</t>
  </si>
  <si>
    <t>24 in</t>
  </si>
  <si>
    <t>36 in</t>
  </si>
  <si>
    <t>48 in</t>
  </si>
  <si>
    <t>Derrick, Hydraulic Digger</t>
  </si>
  <si>
    <t>Max. Boom Length</t>
  </si>
  <si>
    <t>Includes hydraulic pole alignment attachment.  Include truck rate</t>
  </si>
  <si>
    <t>90 Ft</t>
  </si>
  <si>
    <t>Truck, Concrete Mixer</t>
  </si>
  <si>
    <t>Mixer Capacity</t>
  </si>
  <si>
    <t>13 CY</t>
  </si>
  <si>
    <t>Truck, Fire</t>
  </si>
  <si>
    <t> 100 Ft Ladder</t>
  </si>
  <si>
    <t>100Ft</t>
  </si>
  <si>
    <t>Pump Capacity</t>
  </si>
  <si>
    <t>1000 GPM</t>
  </si>
  <si>
    <t>1250 GPM</t>
  </si>
  <si>
    <t>1500 GPM</t>
  </si>
  <si>
    <t>2000 GPM</t>
  </si>
  <si>
    <t>Truck, Fire Ladder</t>
  </si>
  <si>
    <t>Ladder length</t>
  </si>
  <si>
    <t>75 FT</t>
  </si>
  <si>
    <t>150 FT</t>
  </si>
  <si>
    <t>No Ladder</t>
  </si>
  <si>
    <t>Rescure Equipment</t>
  </si>
  <si>
    <t>Truck, Flatbed</t>
  </si>
  <si>
    <t>Maximum Gvw</t>
  </si>
  <si>
    <t>15000 Lbs</t>
  </si>
  <si>
    <t>25000 Lbs</t>
  </si>
  <si>
    <t>30000 Lbs</t>
  </si>
  <si>
    <t>45000 Lbs</t>
  </si>
  <si>
    <t>Trailer, semi </t>
  </si>
  <si>
    <t>48ft to 53ft, Flat-bed or Enclosed, freight, two axle</t>
  </si>
  <si>
    <t>50,000+ gvwr</t>
  </si>
  <si>
    <t>Real dump</t>
  </si>
  <si>
    <t>21 CY</t>
  </si>
  <si>
    <t> 28ft, single axle, freight</t>
  </si>
  <si>
    <t>25,000 gvwr</t>
  </si>
  <si>
    <t>Flat bed utility trailer</t>
  </si>
  <si>
    <t>6 ton</t>
  </si>
  <si>
    <t>Cleaner, Sewer/Catch Basin</t>
  </si>
  <si>
    <t>Hopper Capacity</t>
  </si>
  <si>
    <t>Truck Mounted.</t>
  </si>
  <si>
    <t>Vactor (Mud Dog)</t>
  </si>
  <si>
    <t>Industrial Hydro Excavator</t>
  </si>
  <si>
    <t>Truck, Hydro Vac</t>
  </si>
  <si>
    <t>Model LP555DT</t>
  </si>
  <si>
    <t>Leaf Vac  </t>
  </si>
  <si>
    <t>Tow by Truck 22,000 cfm capacity</t>
  </si>
  <si>
    <t>Truck, Vacuum</t>
  </si>
  <si>
    <t> 60,000 GVW</t>
  </si>
  <si>
    <t>Litter Picker</t>
  </si>
  <si>
    <t>model 2007 Barber including Tractor</t>
  </si>
  <si>
    <t>towed by tractor</t>
  </si>
  <si>
    <t>Truck, Dump</t>
  </si>
  <si>
    <t>Struck Capacity</t>
  </si>
  <si>
    <t>to 220</t>
  </si>
  <si>
    <t>to 320</t>
  </si>
  <si>
    <t>18 CY</t>
  </si>
  <si>
    <t>Truck, Dump, Off Highway</t>
  </si>
  <si>
    <t>28 CY</t>
  </si>
  <si>
    <t>to 450</t>
  </si>
  <si>
    <t>Truck, Garbage</t>
  </si>
  <si>
    <t>25 CY</t>
  </si>
  <si>
    <t>to 255</t>
  </si>
  <si>
    <t>32 CY</t>
  </si>
  <si>
    <t>to 325</t>
  </si>
  <si>
    <t>E-BAM Services</t>
  </si>
  <si>
    <t>Enviroental Beta Attenuation Air Monitor</t>
  </si>
  <si>
    <t>Powered by Solar System</t>
  </si>
  <si>
    <t>Attenuator, safety  </t>
  </si>
  <si>
    <t>that can stop a vehicle at 60 mph</t>
  </si>
  <si>
    <t>Truck, Attenuator  </t>
  </si>
  <si>
    <t>2004 Truck Mounted for 60 mph</t>
  </si>
  <si>
    <t>Truck, tow </t>
  </si>
  <si>
    <t>1987 Chevy Kodiak 70</t>
  </si>
  <si>
    <t>Van, Custom </t>
  </si>
  <si>
    <t>Special Service Canteen Truck</t>
  </si>
  <si>
    <t>Van, step   </t>
  </si>
  <si>
    <t>model MT10FD  </t>
  </si>
  <si>
    <t>Van-up to 15 passenger</t>
  </si>
  <si>
    <t> light duty, class 1</t>
  </si>
  <si>
    <t>225-300</t>
  </si>
  <si>
    <t>Van-up to 15 passenger  </t>
  </si>
  <si>
    <t> light duty, class 2</t>
  </si>
  <si>
    <t>Van-cargo  </t>
  </si>
  <si>
    <t>light duty, class 1 </t>
  </si>
  <si>
    <t>225 - 300 </t>
  </si>
  <si>
    <t>Vehicle, Small</t>
  </si>
  <si>
    <t>Vehicle, Recreational</t>
  </si>
  <si>
    <t>Golf Cart</t>
  </si>
  <si>
    <t>2 person</t>
  </si>
  <si>
    <t>Vibrator, Concrete</t>
  </si>
  <si>
    <t>Welder, Portable</t>
  </si>
  <si>
    <t>to 16</t>
  </si>
  <si>
    <t>Includes ground cable and lead cable.</t>
  </si>
  <si>
    <t>to 34</t>
  </si>
  <si>
    <t>Truck, Water</t>
  </si>
  <si>
    <t>2500 Gal</t>
  </si>
  <si>
    <t>Include pump and rear spray system.</t>
  </si>
  <si>
    <t>Dumpster &amp; Roll off truck</t>
  </si>
  <si>
    <t>30 yds Dumpster</t>
  </si>
  <si>
    <t>Each removal &amp; Dumping</t>
  </si>
  <si>
    <t>EA</t>
  </si>
  <si>
    <t>Truck, Tractor </t>
  </si>
  <si>
    <t>1997 Freightliner F120</t>
  </si>
  <si>
    <t>Truck, Tractor</t>
  </si>
  <si>
    <t>4 x 2</t>
  </si>
  <si>
    <t>25000 lbs</t>
  </si>
  <si>
    <t>35000 lbs</t>
  </si>
  <si>
    <t>to 330</t>
  </si>
  <si>
    <t>6 x 2</t>
  </si>
  <si>
    <t>45000 lbs</t>
  </si>
  <si>
    <t>Truck, freight</t>
  </si>
  <si>
    <t>enclosed w/lift gate. Medium duty class 5</t>
  </si>
  <si>
    <t>gvwr 16000-19500 Lbs</t>
  </si>
  <si>
    <t>Truck, backhoe carrier</t>
  </si>
  <si>
    <t> three axle, class 8, heavy duty</t>
  </si>
  <si>
    <t>over 33000Lbs</t>
  </si>
  <si>
    <t> enclosed w/lift gate. Heavy duty, class </t>
  </si>
  <si>
    <t>7, 26,001 to 33,000 lbs gvwr</t>
  </si>
  <si>
    <t>Truck</t>
  </si>
  <si>
    <t> tilt and roll-back, two axle, class 7 heavy duty, </t>
  </si>
  <si>
    <t>to 33,000 gvwr </t>
  </si>
  <si>
    <t>Truck, </t>
  </si>
  <si>
    <t>tilt and roll back, three axle. class 8 heavy duty</t>
  </si>
  <si>
    <t>over 33,001+ gvwr</t>
  </si>
  <si>
    <t>Truck, Pickup</t>
  </si>
  <si>
    <t>When transporting people.</t>
  </si>
  <si>
    <t>½ ton</t>
  </si>
  <si>
    <t>1 ton</t>
  </si>
  <si>
    <t>1¼ ton</t>
  </si>
  <si>
    <t>1½ ton</t>
  </si>
  <si>
    <t>1¾ ton</t>
  </si>
  <si>
    <t>Truck, Pickup </t>
  </si>
  <si>
    <t>3/4-ton Pickup Truck </t>
  </si>
  <si>
    <t>3/4 ton</t>
  </si>
  <si>
    <t>Verified by Anthony Ndum (HQ) per Derek email 11/22/17</t>
  </si>
  <si>
    <t>Skidder accessory  </t>
  </si>
  <si>
    <t>2005 JCB Grapple Claw</t>
  </si>
  <si>
    <t>Forklift, accessory </t>
  </si>
  <si>
    <t>2005 ACS Grapple Bucket</t>
  </si>
  <si>
    <t>Truck,  Loader </t>
  </si>
  <si>
    <t>Debris/Log  (Knuckleboom Loader/Truck)</t>
  </si>
  <si>
    <t>Chipper- Wood Recycler</t>
  </si>
  <si>
    <t> Cat 16 engine</t>
  </si>
  <si>
    <t>model Cat 525B</t>
  </si>
  <si>
    <t>up to 160</t>
  </si>
  <si>
    <t>40K lbs- model Cat  525C</t>
  </si>
  <si>
    <t>161 and up</t>
  </si>
  <si>
    <t>Truck, service </t>
  </si>
  <si>
    <t>up to 26,000 gvwr</t>
  </si>
  <si>
    <t>215-225</t>
  </si>
  <si>
    <t>Field Maintenance Services</t>
  </si>
  <si>
    <t>Truck, fuel</t>
  </si>
  <si>
    <t>2009 International 1,800 gal. storage tank</t>
  </si>
  <si>
    <t>Mobile Command Trailer </t>
  </si>
  <si>
    <t>(8’ X 28’) with 7.5 KW Generator</t>
  </si>
  <si>
    <t>28' X 8'</t>
  </si>
  <si>
    <t>Mobile Response Trailer</t>
  </si>
  <si>
    <t> (8’ X 31’) with 4.5 KW Generator?</t>
  </si>
  <si>
    <t>Mobile Command Center</t>
  </si>
  <si>
    <t>(unified) (RV) Ulitimaster MP-35 </t>
  </si>
  <si>
    <t>43 Ft Long w/Generator </t>
  </si>
  <si>
    <t>Mobile Command Post Vehicle   </t>
  </si>
  <si>
    <t>(RV) (In- Motion) </t>
  </si>
  <si>
    <t>22-Ft Long</t>
  </si>
  <si>
    <t>Mobile Command Post Vehicle </t>
  </si>
  <si>
    <t> (RV) (Stationary)  w/9.6 KW Generator</t>
  </si>
  <si>
    <t>Mobile Command Center (Trailer) </t>
  </si>
  <si>
    <t>48'x8'</t>
  </si>
  <si>
    <t>Mobile Command Center (Trailer)    </t>
  </si>
  <si>
    <t>48'x8' When being Moved w/Truck Tractor</t>
  </si>
  <si>
    <t>48' x 8'</t>
  </si>
  <si>
    <t>Mobile Command Center </t>
  </si>
  <si>
    <t>43'x8.5' x 13.5'H with self 30kw Generator</t>
  </si>
  <si>
    <t> 2007-Freightliner MT-55, (RV)</t>
  </si>
  <si>
    <t>Mobile Command Van   </t>
  </si>
  <si>
    <t>1990- Ford Econoline- Communication Van</t>
  </si>
  <si>
    <t>Mobile Command Center  </t>
  </si>
  <si>
    <t>47.5' X 8.75 Fully Equip' (In motion) (RV)</t>
  </si>
  <si>
    <t>47.5' X 8.75 Fully Equip' (Stationary)</t>
  </si>
  <si>
    <t>Mobile Command Vehicle  </t>
  </si>
  <si>
    <t>Fully Equip RV in Motion</t>
  </si>
  <si>
    <t>53' X 8.75'</t>
  </si>
  <si>
    <t> 480-550</t>
  </si>
  <si>
    <t>Light Tower </t>
  </si>
  <si>
    <t>Terex/Amida AL 4000.  with (4) 500 watt lights </t>
  </si>
  <si>
    <t>w/10kw power unit   </t>
  </si>
  <si>
    <t>Light Tower  </t>
  </si>
  <si>
    <t>2004 Allmand</t>
  </si>
  <si>
    <t>SandBagger Machine   </t>
  </si>
  <si>
    <t> (Spider) automatic</t>
  </si>
  <si>
    <t>Helicopter  </t>
  </si>
  <si>
    <t>OH58 KIOWA (Military) is the same as “Bell-206B3</t>
  </si>
  <si>
    <t>OH58 KIOWA (Military) is the same as “Bell-206BR</t>
  </si>
  <si>
    <t>Helicopter</t>
  </si>
  <si>
    <t> model Bell 206L3 Jet Range Helicopter</t>
  </si>
  <si>
    <t>Helicopter </t>
  </si>
  <si>
    <t>model Bell 206L1 Long Range</t>
  </si>
  <si>
    <t>model Bell 206LT Long Range Twinranger</t>
  </si>
  <si>
    <t>model Bell 407 EMS- Ambulance</t>
  </si>
  <si>
    <t>Fixed wing </t>
  </si>
  <si>
    <t>model Navajo PA31 </t>
  </si>
  <si>
    <t>Navajo Chieftn twin engine</t>
  </si>
  <si>
    <t>Sikorsky Helicopter</t>
  </si>
  <si>
    <t> model UH-60 (Blackhawk) medium lift </t>
  </si>
  <si>
    <t>Sams as S-70C Fire Fighting Helicopter</t>
  </si>
  <si>
    <t>model UH-A (Blackhawk) medium lift</t>
  </si>
  <si>
    <t>Fire Fighting Helicopter</t>
  </si>
  <si>
    <t>model CH-47 (Chinook) heavy lift</t>
  </si>
  <si>
    <t>Helicopter- light utility </t>
  </si>
  <si>
    <t>model  Bell 407 - 7 seater</t>
  </si>
  <si>
    <t>modle Bell 206L- 7 seater</t>
  </si>
  <si>
    <t>model BellOH58 KIOWA Mil= Bell-206</t>
  </si>
  <si>
    <t>Blackhawk King Air B200XP61</t>
  </si>
  <si>
    <t>Cessna Helicopter</t>
  </si>
  <si>
    <t>Blackhawk Caravan XP42 A</t>
  </si>
  <si>
    <t>Beechcraft Helicopter</t>
  </si>
  <si>
    <t>Blackhawk King Air C90 XP135 A</t>
  </si>
  <si>
    <t>Aerostar Helicopter</t>
  </si>
  <si>
    <t>Aerostar 601P</t>
  </si>
  <si>
    <t>Wire Puller (Machine)</t>
  </si>
  <si>
    <t>Overhead Wire Pulling Machine</t>
  </si>
  <si>
    <t>Overhead/underdround Wire Pulling Machine</t>
  </si>
  <si>
    <t>Wire Tensioning Machine </t>
  </si>
  <si>
    <t>3000 Lbs </t>
  </si>
  <si>
    <t>Overhead Wire tensioning Machine</t>
  </si>
  <si>
    <r>
      <rPr>
        <b/>
        <sz val="8"/>
        <color rgb="FF231F20"/>
        <rFont val="Arial"/>
        <family val="2"/>
      </rPr>
      <t>Equipment</t>
    </r>
  </si>
  <si>
    <r>
      <rPr>
        <b/>
        <sz val="8"/>
        <color rgb="FF231F20"/>
        <rFont val="Arial"/>
        <family val="2"/>
      </rPr>
      <t>Specifications</t>
    </r>
  </si>
  <si>
    <r>
      <rPr>
        <b/>
        <sz val="8"/>
        <color rgb="FF231F20"/>
        <rFont val="Arial"/>
        <family val="2"/>
      </rPr>
      <t>Capacity or Size</t>
    </r>
  </si>
  <si>
    <r>
      <rPr>
        <b/>
        <sz val="8"/>
        <color rgb="FF231F20"/>
        <rFont val="Arial"/>
        <family val="2"/>
      </rPr>
      <t>HP</t>
    </r>
  </si>
  <si>
    <r>
      <rPr>
        <b/>
        <sz val="8"/>
        <color rgb="FF231F20"/>
        <rFont val="Arial"/>
        <family val="2"/>
      </rPr>
      <t>Notes</t>
    </r>
  </si>
  <si>
    <r>
      <rPr>
        <b/>
        <sz val="8"/>
        <color rgb="FF231F20"/>
        <rFont val="Arial"/>
        <family val="2"/>
      </rPr>
      <t>Unit</t>
    </r>
  </si>
  <si>
    <r>
      <rPr>
        <b/>
        <sz val="8"/>
        <color rgb="FF231F20"/>
        <rFont val="Arial"/>
        <family val="2"/>
      </rPr>
      <t>2017 Rate</t>
    </r>
  </si>
  <si>
    <r>
      <rPr>
        <sz val="6.5"/>
        <color rgb="FF231F20"/>
        <rFont val="Arial"/>
        <family val="2"/>
      </rPr>
      <t>Air Compressor</t>
    </r>
  </si>
  <si>
    <r>
      <rPr>
        <sz val="6.5"/>
        <color rgb="FF231F20"/>
        <rFont val="Arial"/>
        <family val="2"/>
      </rPr>
      <t>Air Delivery</t>
    </r>
  </si>
  <si>
    <r>
      <rPr>
        <sz val="6.5"/>
        <color rgb="FF231F20"/>
        <rFont val="Arial"/>
        <family val="2"/>
      </rPr>
      <t>41 CFM</t>
    </r>
  </si>
  <si>
    <r>
      <rPr>
        <sz val="6.5"/>
        <color rgb="FF231F20"/>
        <rFont val="Arial"/>
        <family val="2"/>
      </rPr>
      <t>to 10</t>
    </r>
  </si>
  <si>
    <r>
      <rPr>
        <sz val="6.5"/>
        <color rgb="FF231F20"/>
        <rFont val="Arial"/>
        <family val="2"/>
      </rPr>
      <t>Hoses included.</t>
    </r>
  </si>
  <si>
    <r>
      <rPr>
        <sz val="6.5"/>
        <color rgb="FF231F20"/>
        <rFont val="Arial"/>
        <family val="2"/>
      </rPr>
      <t>hour</t>
    </r>
  </si>
  <si>
    <r>
      <rPr>
        <sz val="6.5"/>
        <color rgb="FF231F20"/>
        <rFont val="Arial"/>
        <family val="2"/>
      </rPr>
      <t>103 CFM</t>
    </r>
  </si>
  <si>
    <r>
      <rPr>
        <sz val="6.5"/>
        <color rgb="FF231F20"/>
        <rFont val="Arial"/>
        <family val="2"/>
      </rPr>
      <t>to 30</t>
    </r>
  </si>
  <si>
    <r>
      <rPr>
        <sz val="6.5"/>
        <color rgb="FF231F20"/>
        <rFont val="Arial"/>
        <family val="2"/>
      </rPr>
      <t>130 CFM</t>
    </r>
  </si>
  <si>
    <r>
      <rPr>
        <sz val="6.5"/>
        <color rgb="FF231F20"/>
        <rFont val="Arial"/>
        <family val="2"/>
      </rPr>
      <t>to 50</t>
    </r>
  </si>
  <si>
    <r>
      <rPr>
        <sz val="6.5"/>
        <color rgb="FF231F20"/>
        <rFont val="Arial"/>
        <family val="2"/>
      </rPr>
      <t>175 CFM</t>
    </r>
  </si>
  <si>
    <r>
      <rPr>
        <sz val="6.5"/>
        <color rgb="FF231F20"/>
        <rFont val="Arial"/>
        <family val="2"/>
      </rPr>
      <t>to 90</t>
    </r>
  </si>
  <si>
    <r>
      <rPr>
        <sz val="6.5"/>
        <color rgb="FF231F20"/>
        <rFont val="Arial"/>
        <family val="2"/>
      </rPr>
      <t>400 CFM</t>
    </r>
  </si>
  <si>
    <r>
      <rPr>
        <sz val="6.5"/>
        <color rgb="FF231F20"/>
        <rFont val="Arial"/>
        <family val="2"/>
      </rPr>
      <t>to 145</t>
    </r>
  </si>
  <si>
    <r>
      <rPr>
        <sz val="6.5"/>
        <color rgb="FF231F20"/>
        <rFont val="Arial"/>
        <family val="2"/>
      </rPr>
      <t>575 CFM</t>
    </r>
  </si>
  <si>
    <r>
      <rPr>
        <sz val="6.5"/>
        <color rgb="FF231F20"/>
        <rFont val="Arial"/>
        <family val="2"/>
      </rPr>
      <t>to 230</t>
    </r>
  </si>
  <si>
    <r>
      <rPr>
        <sz val="6.5"/>
        <color rgb="FF231F20"/>
        <rFont val="Arial"/>
        <family val="2"/>
      </rPr>
      <t>1100 CFM</t>
    </r>
  </si>
  <si>
    <r>
      <rPr>
        <sz val="6.5"/>
        <color rgb="FF231F20"/>
        <rFont val="Arial"/>
        <family val="2"/>
      </rPr>
      <t>to 355</t>
    </r>
  </si>
  <si>
    <r>
      <rPr>
        <sz val="6.5"/>
        <color rgb="FF231F20"/>
        <rFont val="Arial"/>
        <family val="2"/>
      </rPr>
      <t>1600 CFM</t>
    </r>
  </si>
  <si>
    <r>
      <rPr>
        <sz val="6.5"/>
        <color rgb="FF231F20"/>
        <rFont val="Arial"/>
        <family val="2"/>
      </rPr>
      <t>to 500</t>
    </r>
  </si>
  <si>
    <r>
      <rPr>
        <sz val="6.5"/>
        <color rgb="FF231F20"/>
        <rFont val="Arial"/>
        <family val="2"/>
      </rPr>
      <t>Ambulance</t>
    </r>
  </si>
  <si>
    <r>
      <rPr>
        <sz val="6.5"/>
        <color rgb="FF231F20"/>
        <rFont val="Arial"/>
        <family val="2"/>
      </rPr>
      <t>to 150</t>
    </r>
  </si>
  <si>
    <r>
      <rPr>
        <sz val="6.5"/>
        <color rgb="FF231F20"/>
        <rFont val="Arial"/>
        <family val="2"/>
      </rPr>
      <t>to 210</t>
    </r>
  </si>
  <si>
    <r>
      <rPr>
        <sz val="6.5"/>
        <color rgb="FF231F20"/>
        <rFont val="Arial"/>
        <family val="2"/>
      </rPr>
      <t>Board, Arrow</t>
    </r>
  </si>
  <si>
    <r>
      <rPr>
        <sz val="6.5"/>
        <color rgb="FF231F20"/>
        <rFont val="Arial"/>
        <family val="2"/>
      </rPr>
      <t>to 8</t>
    </r>
  </si>
  <si>
    <r>
      <rPr>
        <sz val="6.5"/>
        <color rgb="FF231F20"/>
        <rFont val="Arial"/>
        <family val="2"/>
      </rPr>
      <t>Trailer Mounted.</t>
    </r>
  </si>
  <si>
    <r>
      <rPr>
        <sz val="6.5"/>
        <color rgb="FF231F20"/>
        <rFont val="Arial"/>
        <family val="2"/>
      </rPr>
      <t>Board, Message</t>
    </r>
  </si>
  <si>
    <r>
      <rPr>
        <sz val="6.5"/>
        <color rgb="FF231F20"/>
        <rFont val="Arial"/>
        <family val="2"/>
      </rPr>
      <t>to 5</t>
    </r>
  </si>
  <si>
    <r>
      <rPr>
        <sz val="6.5"/>
        <color rgb="FF231F20"/>
        <rFont val="Arial"/>
        <family val="2"/>
      </rPr>
      <t>Auger, Portable</t>
    </r>
  </si>
  <si>
    <r>
      <rPr>
        <sz val="6.5"/>
        <color rgb="FF231F20"/>
        <rFont val="Arial"/>
        <family val="2"/>
      </rPr>
      <t>Hole Diameter</t>
    </r>
  </si>
  <si>
    <r>
      <rPr>
        <sz val="6.5"/>
        <color rgb="FF231F20"/>
        <rFont val="Arial"/>
        <family val="2"/>
      </rPr>
      <t>16 In</t>
    </r>
  </si>
  <si>
    <r>
      <rPr>
        <sz val="6.5"/>
        <color rgb="FF231F20"/>
        <rFont val="Arial"/>
        <family val="2"/>
      </rPr>
      <t>to 6</t>
    </r>
  </si>
  <si>
    <r>
      <rPr>
        <sz val="6.5"/>
        <color rgb="FF231F20"/>
        <rFont val="Arial"/>
        <family val="2"/>
      </rPr>
      <t>18 In</t>
    </r>
  </si>
  <si>
    <r>
      <rPr>
        <sz val="6.5"/>
        <color rgb="FF231F20"/>
        <rFont val="Arial"/>
        <family val="2"/>
      </rPr>
      <t>to 13</t>
    </r>
  </si>
  <si>
    <r>
      <rPr>
        <sz val="6.5"/>
        <color rgb="FF231F20"/>
        <rFont val="Arial"/>
        <family val="2"/>
      </rPr>
      <t>Auger, Tractor Mntd</t>
    </r>
  </si>
  <si>
    <r>
      <rPr>
        <sz val="6.5"/>
        <color rgb="FF231F20"/>
        <rFont val="Arial"/>
        <family val="2"/>
      </rPr>
      <t>Max. Auger Diameter</t>
    </r>
  </si>
  <si>
    <r>
      <rPr>
        <sz val="6.5"/>
        <color rgb="FF231F20"/>
        <rFont val="Arial"/>
        <family val="2"/>
      </rPr>
      <t>36 In</t>
    </r>
  </si>
  <si>
    <r>
      <rPr>
        <sz val="6.5"/>
        <color rgb="FF231F20"/>
        <rFont val="Arial"/>
        <family val="2"/>
      </rPr>
      <t>Includes digger, boom and
mounting hardware.</t>
    </r>
  </si>
  <si>
    <r>
      <rPr>
        <sz val="6.5"/>
        <color rgb="FF231F20"/>
        <rFont val="Arial"/>
        <family val="2"/>
      </rPr>
      <t>Auger, Truck Mntd</t>
    </r>
  </si>
  <si>
    <r>
      <rPr>
        <sz val="6.5"/>
        <color rgb="FF231F20"/>
        <rFont val="Arial"/>
        <family val="2"/>
      </rPr>
      <t>Max. Auger Size</t>
    </r>
  </si>
  <si>
    <r>
      <rPr>
        <sz val="6.5"/>
        <color rgb="FF231F20"/>
        <rFont val="Arial"/>
        <family val="2"/>
      </rPr>
      <t>24 In</t>
    </r>
  </si>
  <si>
    <r>
      <rPr>
        <sz val="6.5"/>
        <color rgb="FF231F20"/>
        <rFont val="Arial"/>
        <family val="2"/>
      </rPr>
      <t>to 100</t>
    </r>
  </si>
  <si>
    <r>
      <rPr>
        <sz val="6.5"/>
        <color rgb="FF231F20"/>
        <rFont val="Arial"/>
        <family val="2"/>
      </rPr>
      <t>mounting hardware.  Add this
rate to tractor rate for total</t>
    </r>
  </si>
  <si>
    <r>
      <rPr>
        <sz val="6.5"/>
        <color rgb="FF231F20"/>
        <rFont val="Arial"/>
        <family val="2"/>
      </rPr>
      <t>Hydraulic Post Driver</t>
    </r>
  </si>
  <si>
    <r>
      <rPr>
        <sz val="6.5"/>
        <color rgb="FF231F20"/>
        <rFont val="Arial"/>
        <family val="2"/>
      </rPr>
      <t>Auger</t>
    </r>
  </si>
  <si>
    <r>
      <rPr>
        <sz val="6.5"/>
        <color rgb="FF231F20"/>
        <rFont val="Arial"/>
        <family val="2"/>
      </rPr>
      <t>Horizontal Directional Boring
Machine</t>
    </r>
  </si>
  <si>
    <r>
      <rPr>
        <sz val="6.5"/>
        <color rgb="FF231F20"/>
        <rFont val="Arial"/>
        <family val="2"/>
      </rPr>
      <t>250 X 100</t>
    </r>
  </si>
  <si>
    <r>
      <rPr>
        <sz val="6.5"/>
        <color rgb="FF231F20"/>
        <rFont val="Arial"/>
        <family val="2"/>
      </rPr>
      <t>DD-140B YR-2003</t>
    </r>
  </si>
  <si>
    <r>
      <rPr>
        <sz val="6.5"/>
        <color rgb="FF231F20"/>
        <rFont val="Arial"/>
        <family val="2"/>
      </rPr>
      <t>50 X 100</t>
    </r>
  </si>
  <si>
    <r>
      <rPr>
        <sz val="6.5"/>
        <color rgb="FF231F20"/>
        <rFont val="Arial"/>
        <family val="2"/>
      </rPr>
      <t>Auger, Directional Boring Machine</t>
    </r>
  </si>
  <si>
    <r>
      <rPr>
        <sz val="6.5"/>
        <color rgb="FF231F20"/>
        <rFont val="Arial"/>
        <family val="2"/>
      </rPr>
      <t>Automobile</t>
    </r>
  </si>
  <si>
    <r>
      <rPr>
        <sz val="6.5"/>
        <color rgb="FF231F20"/>
        <rFont val="Arial"/>
        <family val="2"/>
      </rPr>
      <t>to 130</t>
    </r>
  </si>
  <si>
    <r>
      <rPr>
        <sz val="6.5"/>
        <color rgb="FF231F20"/>
        <rFont val="Arial"/>
        <family val="2"/>
      </rPr>
      <t>Transporting people.</t>
    </r>
  </si>
  <si>
    <r>
      <rPr>
        <sz val="6.5"/>
        <color rgb="FF231F20"/>
        <rFont val="Arial"/>
        <family val="2"/>
      </rPr>
      <t>mile</t>
    </r>
  </si>
  <si>
    <r>
      <rPr>
        <sz val="6.5"/>
        <color rgb="FF231F20"/>
        <rFont val="Arial"/>
        <family val="2"/>
      </rPr>
      <t>Transporting cargo.</t>
    </r>
  </si>
  <si>
    <r>
      <rPr>
        <sz val="6.5"/>
        <color rgb="FF231F20"/>
        <rFont val="Arial"/>
        <family val="2"/>
      </rPr>
      <t>Automobile, Police</t>
    </r>
  </si>
  <si>
    <r>
      <rPr>
        <sz val="6.5"/>
        <color rgb="FF231F20"/>
        <rFont val="Arial"/>
        <family val="2"/>
      </rPr>
      <t>to 250</t>
    </r>
  </si>
  <si>
    <r>
      <rPr>
        <sz val="6.5"/>
        <color rgb="FF231F20"/>
        <rFont val="Arial"/>
        <family val="2"/>
      </rPr>
      <t>Patrolling.</t>
    </r>
  </si>
  <si>
    <r>
      <rPr>
        <sz val="6.5"/>
        <color rgb="FF231F20"/>
        <rFont val="Arial"/>
        <family val="2"/>
      </rPr>
      <t>Stationary with engine
running.</t>
    </r>
  </si>
  <si>
    <r>
      <rPr>
        <sz val="6.5"/>
        <color rgb="FF231F20"/>
        <rFont val="Arial"/>
        <family val="2"/>
      </rPr>
      <t>Motorcycle, Police</t>
    </r>
  </si>
  <si>
    <r>
      <rPr>
        <sz val="6.5"/>
        <color rgb="FF231F20"/>
        <rFont val="Arial"/>
        <family val="2"/>
      </rPr>
      <t>Automibile - Chevy Trailblazer</t>
    </r>
  </si>
  <si>
    <r>
      <rPr>
        <sz val="6.5"/>
        <color rgb="FF231F20"/>
        <rFont val="Arial"/>
        <family val="2"/>
      </rPr>
      <t>6 or 8 cl</t>
    </r>
  </si>
  <si>
    <r>
      <rPr>
        <sz val="6.5"/>
        <color rgb="FF231F20"/>
        <rFont val="Arial"/>
        <family val="2"/>
      </rPr>
      <t>285 to 300</t>
    </r>
  </si>
  <si>
    <r>
      <rPr>
        <sz val="6.5"/>
        <color rgb="FF231F20"/>
        <rFont val="Arial"/>
        <family val="2"/>
      </rPr>
      <t>Automobile - Ford Expedition</t>
    </r>
  </si>
  <si>
    <r>
      <rPr>
        <sz val="6.5"/>
        <color rgb="FF231F20"/>
        <rFont val="Arial"/>
        <family val="2"/>
      </rPr>
      <t>Fire Command Center</t>
    </r>
  </si>
  <si>
    <r>
      <rPr>
        <sz val="6.5"/>
        <color rgb="FF231F20"/>
        <rFont val="Arial"/>
        <family val="2"/>
      </rPr>
      <t>All Terrain Vehicle (ATV)</t>
    </r>
  </si>
  <si>
    <r>
      <rPr>
        <sz val="6.5"/>
        <color rgb="FF231F20"/>
        <rFont val="Arial"/>
        <family val="2"/>
      </rPr>
      <t>Engine 110cc, 4-Wheel; 20" tyre</t>
    </r>
  </si>
  <si>
    <r>
      <rPr>
        <sz val="6.5"/>
        <color rgb="FF231F20"/>
        <rFont val="Arial"/>
        <family val="2"/>
      </rPr>
      <t>6.5-7.5</t>
    </r>
  </si>
  <si>
    <r>
      <rPr>
        <sz val="6.5"/>
        <color rgb="FF231F20"/>
        <rFont val="Arial"/>
        <family val="2"/>
      </rPr>
      <t>Engine 125cc, 4-Wheel; 21" tyre</t>
    </r>
  </si>
  <si>
    <r>
      <rPr>
        <sz val="6.5"/>
        <color rgb="FF231F20"/>
        <rFont val="Arial"/>
        <family val="2"/>
      </rPr>
      <t>7.6-8.6</t>
    </r>
  </si>
  <si>
    <r>
      <rPr>
        <sz val="6.5"/>
        <color rgb="FF231F20"/>
        <rFont val="Arial"/>
        <family val="2"/>
      </rPr>
      <t>Engine 150cc, 4-Wheel; 22" tyre</t>
    </r>
  </si>
  <si>
    <r>
      <rPr>
        <sz val="6.5"/>
        <color rgb="FF231F20"/>
        <rFont val="Arial"/>
        <family val="2"/>
      </rPr>
      <t>9.0-10.0</t>
    </r>
  </si>
  <si>
    <r>
      <rPr>
        <sz val="6.5"/>
        <color rgb="FF231F20"/>
        <rFont val="Arial"/>
        <family val="2"/>
      </rPr>
      <t>Engine 200cc, 4-Wheel; 24" tyre</t>
    </r>
  </si>
  <si>
    <r>
      <rPr>
        <sz val="6.5"/>
        <color rgb="FF231F20"/>
        <rFont val="Arial"/>
        <family val="2"/>
      </rPr>
      <t>12-14.0</t>
    </r>
  </si>
  <si>
    <r>
      <rPr>
        <sz val="6.5"/>
        <color rgb="FF231F20"/>
        <rFont val="Arial"/>
        <family val="2"/>
      </rPr>
      <t>Engine 250cc, 4-Wheel; 24" tyre</t>
    </r>
  </si>
  <si>
    <r>
      <rPr>
        <sz val="6.5"/>
        <color rgb="FF231F20"/>
        <rFont val="Arial"/>
        <family val="2"/>
      </rPr>
      <t>15-17</t>
    </r>
  </si>
  <si>
    <r>
      <rPr>
        <sz val="6.5"/>
        <color rgb="FF231F20"/>
        <rFont val="Arial"/>
        <family val="2"/>
      </rPr>
      <t>Engine 300cc, 4-Wheel; 24" tyre</t>
    </r>
  </si>
  <si>
    <r>
      <rPr>
        <sz val="6.5"/>
        <color rgb="FF231F20"/>
        <rFont val="Arial"/>
        <family val="2"/>
      </rPr>
      <t>18-20</t>
    </r>
  </si>
  <si>
    <r>
      <rPr>
        <sz val="6.5"/>
        <color rgb="FF231F20"/>
        <rFont val="Arial"/>
        <family val="2"/>
      </rPr>
      <t>Engine 400cc. 4-Wheel; 25" tyre</t>
    </r>
  </si>
  <si>
    <r>
      <rPr>
        <sz val="6.5"/>
        <color rgb="FF231F20"/>
        <rFont val="Arial"/>
        <family val="2"/>
      </rPr>
      <t>26-28</t>
    </r>
  </si>
  <si>
    <r>
      <rPr>
        <sz val="6.5"/>
        <color rgb="FF231F20"/>
        <rFont val="Arial"/>
        <family val="2"/>
      </rPr>
      <t>Engine 450cc, 4-Wheel; 25" tyre</t>
    </r>
  </si>
  <si>
    <r>
      <rPr>
        <sz val="6.5"/>
        <color rgb="FF231F20"/>
        <rFont val="Arial"/>
        <family val="2"/>
      </rPr>
      <t>Engine 650cc, 4-Wheel; 25" tyre</t>
    </r>
  </si>
  <si>
    <r>
      <rPr>
        <sz val="6.5"/>
        <color rgb="FF231F20"/>
        <rFont val="Arial"/>
        <family val="2"/>
      </rPr>
      <t>38-40</t>
    </r>
  </si>
  <si>
    <r>
      <rPr>
        <sz val="6.5"/>
        <color rgb="FF231F20"/>
        <rFont val="Arial"/>
        <family val="2"/>
      </rPr>
      <t>Engine 750cc, 4-Wheel; 25" tyre</t>
    </r>
  </si>
  <si>
    <r>
      <rPr>
        <sz val="6.5"/>
        <color rgb="FF231F20"/>
        <rFont val="Arial"/>
        <family val="2"/>
      </rPr>
      <t>44-46</t>
    </r>
  </si>
  <si>
    <r>
      <rPr>
        <sz val="6.5"/>
        <color rgb="FF231F20"/>
        <rFont val="Arial"/>
        <family val="2"/>
      </rPr>
      <t>Barge, Deck</t>
    </r>
  </si>
  <si>
    <r>
      <rPr>
        <sz val="6.5"/>
        <color rgb="FF231F20"/>
        <rFont val="Arial"/>
        <family val="2"/>
      </rPr>
      <t>Size</t>
    </r>
  </si>
  <si>
    <r>
      <rPr>
        <sz val="6.5"/>
        <color rgb="FF231F20"/>
        <rFont val="Arial"/>
        <family val="2"/>
      </rPr>
      <t>50'x35'x7.25'</t>
    </r>
  </si>
  <si>
    <r>
      <rPr>
        <sz val="6.5"/>
        <color rgb="FF231F20"/>
        <rFont val="Arial"/>
        <family val="2"/>
      </rPr>
      <t>50'x35'x9'</t>
    </r>
  </si>
  <si>
    <r>
      <rPr>
        <sz val="6.5"/>
        <color rgb="FF231F20"/>
        <rFont val="Arial"/>
        <family val="2"/>
      </rPr>
      <t>120'x45'x10'</t>
    </r>
  </si>
  <si>
    <r>
      <rPr>
        <sz val="6.5"/>
        <color rgb="FF231F20"/>
        <rFont val="Arial"/>
        <family val="2"/>
      </rPr>
      <t>160'x45'x11''</t>
    </r>
  </si>
  <si>
    <r>
      <rPr>
        <sz val="6.5"/>
        <color rgb="FF231F20"/>
        <rFont val="Arial"/>
        <family val="2"/>
      </rPr>
      <t>Boat, Tow</t>
    </r>
  </si>
  <si>
    <r>
      <rPr>
        <sz val="6.5"/>
        <color rgb="FF231F20"/>
        <rFont val="Arial"/>
        <family val="2"/>
      </rPr>
      <t>55'x20'x5'</t>
    </r>
  </si>
  <si>
    <r>
      <rPr>
        <sz val="6.5"/>
        <color rgb="FF231F20"/>
        <rFont val="Arial"/>
        <family val="2"/>
      </rPr>
      <t>to 870</t>
    </r>
  </si>
  <si>
    <r>
      <rPr>
        <sz val="6.5"/>
        <color rgb="FF231F20"/>
        <rFont val="Arial"/>
        <family val="2"/>
      </rPr>
      <t>Steel.</t>
    </r>
  </si>
  <si>
    <r>
      <rPr>
        <sz val="6.5"/>
        <color rgb="FF231F20"/>
        <rFont val="Arial"/>
        <family val="2"/>
      </rPr>
      <t>60'x21'x5'</t>
    </r>
  </si>
  <si>
    <r>
      <rPr>
        <sz val="6.5"/>
        <color rgb="FF231F20"/>
        <rFont val="Arial"/>
        <family val="2"/>
      </rPr>
      <t>to 1050</t>
    </r>
  </si>
  <si>
    <r>
      <rPr>
        <sz val="6.5"/>
        <color rgb="FF231F20"/>
        <rFont val="Arial"/>
        <family val="2"/>
      </rPr>
      <t>70'x30'x7.5'</t>
    </r>
  </si>
  <si>
    <r>
      <rPr>
        <sz val="6.5"/>
        <color rgb="FF231F20"/>
        <rFont val="Arial"/>
        <family val="2"/>
      </rPr>
      <t>to 1350</t>
    </r>
  </si>
  <si>
    <r>
      <rPr>
        <sz val="6.5"/>
        <color rgb="FF231F20"/>
        <rFont val="Arial"/>
        <family val="2"/>
      </rPr>
      <t>120'x34'x8'</t>
    </r>
  </si>
  <si>
    <r>
      <rPr>
        <sz val="6.5"/>
        <color rgb="FF231F20"/>
        <rFont val="Arial"/>
        <family val="2"/>
      </rPr>
      <t>to 2000</t>
    </r>
  </si>
  <si>
    <r>
      <rPr>
        <sz val="6.5"/>
        <color rgb="FF231F20"/>
        <rFont val="Arial"/>
        <family val="2"/>
      </rPr>
      <t>Airboat</t>
    </r>
  </si>
  <si>
    <r>
      <rPr>
        <sz val="6.5"/>
        <color rgb="FF231F20"/>
        <rFont val="Arial"/>
        <family val="2"/>
      </rPr>
      <t>815AGIS Airboat w/spray unit</t>
    </r>
  </si>
  <si>
    <r>
      <rPr>
        <sz val="6.5"/>
        <color rgb="FF231F20"/>
        <rFont val="Arial"/>
        <family val="2"/>
      </rPr>
      <t>15'x8'</t>
    </r>
  </si>
  <si>
    <r>
      <rPr>
        <sz val="6.5"/>
        <color rgb="FF231F20"/>
        <rFont val="Arial"/>
        <family val="2"/>
      </rPr>
      <t>Swamp Buggy</t>
    </r>
  </si>
  <si>
    <r>
      <rPr>
        <sz val="6.5"/>
        <color rgb="FF231F20"/>
        <rFont val="Arial"/>
        <family val="2"/>
      </rPr>
      <t>Conquest</t>
    </r>
  </si>
  <si>
    <r>
      <rPr>
        <sz val="6.5"/>
        <color rgb="FF231F20"/>
        <rFont val="Arial"/>
        <family val="2"/>
      </rPr>
      <t>Compactor -2-Ton Pavement
Roller</t>
    </r>
  </si>
  <si>
    <r>
      <rPr>
        <sz val="6.5"/>
        <color rgb="FF231F20"/>
        <rFont val="Arial"/>
        <family val="2"/>
      </rPr>
      <t>2 ton</t>
    </r>
  </si>
  <si>
    <r>
      <rPr>
        <sz val="6.5"/>
        <color rgb="FF231F20"/>
        <rFont val="Arial"/>
        <family val="2"/>
      </rPr>
      <t>Boat, Row</t>
    </r>
  </si>
  <si>
    <r>
      <rPr>
        <sz val="6.5"/>
        <color rgb="FF231F20"/>
        <rFont val="Arial"/>
        <family val="2"/>
      </rPr>
      <t>Heavy duty.</t>
    </r>
  </si>
  <si>
    <r>
      <rPr>
        <sz val="6.5"/>
        <color rgb="FF231F20"/>
        <rFont val="Arial"/>
        <family val="2"/>
      </rPr>
      <t>Boat, Runabout</t>
    </r>
  </si>
  <si>
    <r>
      <rPr>
        <sz val="6.5"/>
        <color rgb="FF231F20"/>
        <rFont val="Arial"/>
        <family val="2"/>
      </rPr>
      <t>13'x5'</t>
    </r>
  </si>
  <si>
    <r>
      <rPr>
        <sz val="6.5"/>
        <color rgb="FF231F20"/>
        <rFont val="Arial"/>
        <family val="2"/>
      </rPr>
      <t>Outboard.</t>
    </r>
  </si>
  <si>
    <r>
      <rPr>
        <sz val="6.5"/>
        <color rgb="FF231F20"/>
        <rFont val="Arial"/>
        <family val="2"/>
      </rPr>
      <t>Boat, Tender</t>
    </r>
  </si>
  <si>
    <r>
      <rPr>
        <sz val="6.5"/>
        <color rgb="FF231F20"/>
        <rFont val="Arial"/>
        <family val="2"/>
      </rPr>
      <t>14'x7'</t>
    </r>
  </si>
  <si>
    <r>
      <rPr>
        <sz val="6.5"/>
        <color rgb="FF231F20"/>
        <rFont val="Arial"/>
        <family val="2"/>
      </rPr>
      <t>Inboard with 360 degree
drive.</t>
    </r>
  </si>
  <si>
    <r>
      <rPr>
        <sz val="6.5"/>
        <color rgb="FF231F20"/>
        <rFont val="Arial"/>
        <family val="2"/>
      </rPr>
      <t>Boat, Push</t>
    </r>
  </si>
  <si>
    <r>
      <rPr>
        <sz val="6.5"/>
        <color rgb="FF231F20"/>
        <rFont val="Arial"/>
        <family val="2"/>
      </rPr>
      <t>45'x21'x6'</t>
    </r>
  </si>
  <si>
    <r>
      <rPr>
        <sz val="6.5"/>
        <color rgb="FF231F20"/>
        <rFont val="Arial"/>
        <family val="2"/>
      </rPr>
      <t>to 435</t>
    </r>
  </si>
  <si>
    <r>
      <rPr>
        <sz val="6.5"/>
        <color rgb="FF231F20"/>
        <rFont val="Arial"/>
        <family val="2"/>
      </rPr>
      <t>Flat hull.</t>
    </r>
  </si>
  <si>
    <r>
      <rPr>
        <sz val="6.5"/>
        <color rgb="FF231F20"/>
        <rFont val="Arial"/>
        <family val="2"/>
      </rPr>
      <t>54'x21'x6'</t>
    </r>
  </si>
  <si>
    <r>
      <rPr>
        <sz val="6.5"/>
        <color rgb="FF231F20"/>
        <rFont val="Arial"/>
        <family val="2"/>
      </rPr>
      <t>to 525</t>
    </r>
  </si>
  <si>
    <r>
      <rPr>
        <sz val="6.5"/>
        <color rgb="FF231F20"/>
        <rFont val="Arial"/>
        <family val="2"/>
      </rPr>
      <t>58'x24'x7.5'</t>
    </r>
  </si>
  <si>
    <r>
      <rPr>
        <sz val="6.5"/>
        <color rgb="FF231F20"/>
        <rFont val="Arial"/>
        <family val="2"/>
      </rPr>
      <t>to 705</t>
    </r>
  </si>
  <si>
    <r>
      <rPr>
        <sz val="6.5"/>
        <color rgb="FF231F20"/>
        <rFont val="Arial"/>
        <family val="2"/>
      </rPr>
      <t>64'x25'x8'</t>
    </r>
  </si>
  <si>
    <r>
      <rPr>
        <sz val="6.5"/>
        <color rgb="FF231F20"/>
        <rFont val="Arial"/>
        <family val="2"/>
      </rPr>
      <t>Boat, Tug</t>
    </r>
  </si>
  <si>
    <r>
      <rPr>
        <sz val="6.5"/>
        <color rgb="FF231F20"/>
        <rFont val="Arial"/>
        <family val="2"/>
      </rPr>
      <t>Length</t>
    </r>
  </si>
  <si>
    <r>
      <rPr>
        <sz val="6.5"/>
        <color rgb="FF231F20"/>
        <rFont val="Arial"/>
        <family val="2"/>
      </rPr>
      <t>16 Ft</t>
    </r>
  </si>
  <si>
    <r>
      <rPr>
        <sz val="6.5"/>
        <color rgb="FF231F20"/>
        <rFont val="Arial"/>
        <family val="2"/>
      </rPr>
      <t>18 Ft</t>
    </r>
  </si>
  <si>
    <r>
      <rPr>
        <sz val="6.5"/>
        <color rgb="FF231F20"/>
        <rFont val="Arial"/>
        <family val="2"/>
      </rPr>
      <t>to 175</t>
    </r>
  </si>
  <si>
    <r>
      <rPr>
        <sz val="6.5"/>
        <color rgb="FF231F20"/>
        <rFont val="Arial"/>
        <family val="2"/>
      </rPr>
      <t>26 Ft</t>
    </r>
  </si>
  <si>
    <r>
      <rPr>
        <sz val="6.5"/>
        <color rgb="FF231F20"/>
        <rFont val="Arial"/>
        <family val="2"/>
      </rPr>
      <t>40 Ft</t>
    </r>
  </si>
  <si>
    <r>
      <rPr>
        <sz val="6.5"/>
        <color rgb="FF231F20"/>
        <rFont val="Arial"/>
        <family val="2"/>
      </rPr>
      <t>to 380</t>
    </r>
  </si>
  <si>
    <r>
      <rPr>
        <sz val="6.5"/>
        <color rgb="FF231F20"/>
        <rFont val="Arial"/>
        <family val="2"/>
      </rPr>
      <t>51 Ft</t>
    </r>
  </si>
  <si>
    <r>
      <rPr>
        <sz val="6.5"/>
        <color rgb="FF231F20"/>
        <rFont val="Arial"/>
        <family val="2"/>
      </rPr>
      <t>to 700</t>
    </r>
  </si>
  <si>
    <r>
      <rPr>
        <sz val="6.5"/>
        <color rgb="FF231F20"/>
        <rFont val="Arial"/>
        <family val="2"/>
      </rPr>
      <t>Boat, Inflatable Rescue Raft</t>
    </r>
  </si>
  <si>
    <r>
      <rPr>
        <sz val="6.5"/>
        <color rgb="FF231F20"/>
        <rFont val="Arial"/>
        <family val="2"/>
      </rPr>
      <t>Zodiac</t>
    </r>
  </si>
  <si>
    <r>
      <rPr>
        <sz val="6.5"/>
        <color rgb="FF231F20"/>
        <rFont val="Arial"/>
        <family val="2"/>
      </rPr>
      <t>1544 lbs</t>
    </r>
  </si>
  <si>
    <r>
      <rPr>
        <sz val="6.5"/>
        <color rgb="FF231F20"/>
        <rFont val="Arial"/>
        <family val="2"/>
      </rPr>
      <t>11 passenger capacity</t>
    </r>
  </si>
  <si>
    <r>
      <rPr>
        <sz val="6.5"/>
        <color rgb="FF231F20"/>
        <rFont val="Arial"/>
        <family val="2"/>
      </rPr>
      <t>190-250</t>
    </r>
  </si>
  <si>
    <r>
      <rPr>
        <sz val="6.5"/>
        <color rgb="FF231F20"/>
        <rFont val="Arial"/>
        <family val="2"/>
      </rPr>
      <t>Boat, removable engine</t>
    </r>
  </si>
  <si>
    <r>
      <rPr>
        <sz val="6.5"/>
        <color rgb="FF231F20"/>
        <rFont val="Arial"/>
        <family val="2"/>
      </rPr>
      <t>2000 Johnson Outboard Motor w
15" shaft</t>
    </r>
  </si>
  <si>
    <r>
      <rPr>
        <sz val="6.5"/>
        <color rgb="FF231F20"/>
        <rFont val="Arial"/>
        <family val="2"/>
      </rPr>
      <t>Broom, Pavement</t>
    </r>
  </si>
  <si>
    <r>
      <rPr>
        <sz val="6.5"/>
        <color rgb="FF231F20"/>
        <rFont val="Arial"/>
        <family val="2"/>
      </rPr>
      <t>Broom Length</t>
    </r>
  </si>
  <si>
    <r>
      <rPr>
        <sz val="6.5"/>
        <color rgb="FF231F20"/>
        <rFont val="Arial"/>
        <family val="2"/>
      </rPr>
      <t>72 In</t>
    </r>
  </si>
  <si>
    <r>
      <rPr>
        <sz val="6.5"/>
        <color rgb="FF231F20"/>
        <rFont val="Arial"/>
        <family val="2"/>
      </rPr>
      <t>to 35</t>
    </r>
  </si>
  <si>
    <r>
      <rPr>
        <sz val="6.5"/>
        <color rgb="FF231F20"/>
        <rFont val="Arial"/>
        <family val="2"/>
      </rPr>
      <t>96 In</t>
    </r>
  </si>
  <si>
    <r>
      <rPr>
        <sz val="6.5"/>
        <color rgb="FF231F20"/>
        <rFont val="Arial"/>
        <family val="2"/>
      </rPr>
      <t>Broom, Pavement, Mntd</t>
    </r>
  </si>
  <si>
    <r>
      <rPr>
        <sz val="6.5"/>
        <color rgb="FF231F20"/>
        <rFont val="Arial"/>
        <family val="2"/>
      </rPr>
      <t>to 18</t>
    </r>
  </si>
  <si>
    <r>
      <rPr>
        <sz val="6.5"/>
        <color rgb="FF231F20"/>
        <rFont val="Arial"/>
        <family val="2"/>
      </rPr>
      <t>Add Prime Mover cost for
total rate</t>
    </r>
  </si>
  <si>
    <r>
      <rPr>
        <sz val="6.5"/>
        <color rgb="FF231F20"/>
        <rFont val="Arial"/>
        <family val="2"/>
      </rPr>
      <t>Broom, Pavement, Pull</t>
    </r>
  </si>
  <si>
    <r>
      <rPr>
        <sz val="6.5"/>
        <color rgb="FF231F20"/>
        <rFont val="Arial"/>
        <family val="2"/>
      </rPr>
      <t>84 In</t>
    </r>
  </si>
  <si>
    <r>
      <rPr>
        <sz val="6.5"/>
        <color rgb="FF231F20"/>
        <rFont val="Arial"/>
        <family val="2"/>
      </rPr>
      <t>to 20</t>
    </r>
  </si>
  <si>
    <r>
      <rPr>
        <sz val="6.5"/>
        <color rgb="FF231F20"/>
        <rFont val="Arial"/>
        <family val="2"/>
      </rPr>
      <t>Sweeper, Pavement</t>
    </r>
  </si>
  <si>
    <r>
      <rPr>
        <sz val="6.5"/>
        <color rgb="FF231F20"/>
        <rFont val="Arial"/>
        <family val="2"/>
      </rPr>
      <t>to 110</t>
    </r>
  </si>
  <si>
    <r>
      <rPr>
        <sz val="6.5"/>
        <color rgb="FF231F20"/>
        <rFont val="Arial"/>
        <family val="2"/>
      </rPr>
      <t>Bus</t>
    </r>
  </si>
  <si>
    <r>
      <rPr>
        <sz val="6.5"/>
        <color rgb="FF231F20"/>
        <rFont val="Arial"/>
        <family val="2"/>
      </rPr>
      <t>to 300</t>
    </r>
  </si>
  <si>
    <r>
      <rPr>
        <sz val="6.5"/>
        <color rgb="FF231F20"/>
        <rFont val="Arial"/>
        <family val="2"/>
      </rPr>
      <t>Blower</t>
    </r>
  </si>
  <si>
    <r>
      <rPr>
        <sz val="6.5"/>
        <color rgb="FF231F20"/>
        <rFont val="Arial"/>
        <family val="2"/>
      </rPr>
      <t>Gasoline powered Toro Pro Force</t>
    </r>
  </si>
  <si>
    <r>
      <rPr>
        <sz val="6.5"/>
        <color rgb="FF231F20"/>
        <rFont val="Arial"/>
        <family val="2"/>
      </rPr>
      <t>Back-Pack Blower</t>
    </r>
  </si>
  <si>
    <r>
      <rPr>
        <sz val="6.5"/>
        <color rgb="FF231F20"/>
        <rFont val="Arial"/>
        <family val="2"/>
      </rPr>
      <t>to 4.4</t>
    </r>
  </si>
  <si>
    <r>
      <rPr>
        <sz val="6.5"/>
        <color rgb="FF231F20"/>
        <rFont val="Arial"/>
        <family val="2"/>
      </rPr>
      <t>Walk-Behind Blower</t>
    </r>
  </si>
  <si>
    <r>
      <rPr>
        <sz val="6.5"/>
        <color rgb="FF231F20"/>
        <rFont val="Arial"/>
        <family val="2"/>
      </rPr>
      <t>Chainsaw</t>
    </r>
  </si>
  <si>
    <r>
      <rPr>
        <sz val="6.5"/>
        <color rgb="FF231F20"/>
        <rFont val="Arial"/>
        <family val="2"/>
      </rPr>
      <t>20" Bar, 3.0 cu in</t>
    </r>
  </si>
  <si>
    <r>
      <rPr>
        <sz val="6.5"/>
        <color rgb="FF231F20"/>
        <rFont val="Arial"/>
        <family val="2"/>
      </rPr>
      <t>20" Bar 5.0 cu in</t>
    </r>
  </si>
  <si>
    <r>
      <rPr>
        <sz val="6.5"/>
        <color rgb="FF231F20"/>
        <rFont val="Arial"/>
        <family val="2"/>
      </rPr>
      <t>20" Bar 6.0 cu in</t>
    </r>
  </si>
  <si>
    <r>
      <rPr>
        <sz val="6.5"/>
        <color rgb="FF231F20"/>
        <rFont val="Arial"/>
        <family val="2"/>
      </rPr>
      <t>Chain Saw</t>
    </r>
  </si>
  <si>
    <r>
      <rPr>
        <sz val="6.5"/>
        <color rgb="FF231F20"/>
        <rFont val="Arial"/>
        <family val="2"/>
      </rPr>
      <t>Bar Length</t>
    </r>
  </si>
  <si>
    <r>
      <rPr>
        <sz val="6.5"/>
        <color rgb="FF231F20"/>
        <rFont val="Arial"/>
        <family val="2"/>
      </rPr>
      <t>25 In</t>
    </r>
  </si>
  <si>
    <r>
      <rPr>
        <sz val="6.5"/>
        <color rgb="FF231F20"/>
        <rFont val="Arial"/>
        <family val="2"/>
      </rPr>
      <t>Chain Saw, Pole</t>
    </r>
  </si>
  <si>
    <r>
      <rPr>
        <sz val="6.5"/>
        <color rgb="FF231F20"/>
        <rFont val="Arial"/>
        <family val="2"/>
      </rPr>
      <t>Bar Size</t>
    </r>
  </si>
  <si>
    <r>
      <rPr>
        <sz val="6.5"/>
        <color rgb="FF231F20"/>
        <rFont val="Arial"/>
        <family val="2"/>
      </rPr>
      <t>Skidder</t>
    </r>
  </si>
  <si>
    <r>
      <rPr>
        <sz val="6.5"/>
        <color rgb="FF231F20"/>
        <rFont val="Arial"/>
        <family val="2"/>
      </rPr>
      <t>model 748 E</t>
    </r>
  </si>
  <si>
    <r>
      <rPr>
        <sz val="6.5"/>
        <color rgb="FF231F20"/>
        <rFont val="Arial"/>
        <family val="2"/>
      </rPr>
      <t>to 173</t>
    </r>
  </si>
  <si>
    <r>
      <rPr>
        <sz val="6.5"/>
        <color rgb="FF231F20"/>
        <rFont val="Arial"/>
        <family val="2"/>
      </rPr>
      <t>model 648 G11</t>
    </r>
  </si>
  <si>
    <r>
      <rPr>
        <sz val="6.5"/>
        <color rgb="FF231F20"/>
        <rFont val="Arial"/>
        <family val="2"/>
      </rPr>
      <t>to 177</t>
    </r>
  </si>
  <si>
    <r>
      <rPr>
        <sz val="6.5"/>
        <color rgb="FF231F20"/>
        <rFont val="Arial"/>
        <family val="2"/>
      </rPr>
      <t>Cutter, Brush</t>
    </r>
  </si>
  <si>
    <r>
      <rPr>
        <sz val="6.5"/>
        <color rgb="FF231F20"/>
        <rFont val="Arial"/>
        <family val="2"/>
      </rPr>
      <t>Cutter Size</t>
    </r>
  </si>
  <si>
    <r>
      <rPr>
        <sz val="6.5"/>
        <color rgb="FF231F20"/>
        <rFont val="Arial"/>
        <family val="2"/>
      </rPr>
      <t>8 ft</t>
    </r>
  </si>
  <si>
    <r>
      <rPr>
        <sz val="6.5"/>
        <color rgb="FF231F20"/>
        <rFont val="Arial"/>
        <family val="2"/>
      </rPr>
      <t>to 190</t>
    </r>
  </si>
  <si>
    <r>
      <rPr>
        <sz val="6.5"/>
        <color rgb="FF231F20"/>
        <rFont val="Arial"/>
        <family val="2"/>
      </rPr>
      <t>10 ft</t>
    </r>
  </si>
  <si>
    <r>
      <rPr>
        <sz val="6.5"/>
        <color rgb="FF231F20"/>
        <rFont val="Arial"/>
        <family val="2"/>
      </rPr>
      <t>to 245</t>
    </r>
  </si>
  <si>
    <r>
      <rPr>
        <sz val="6.5"/>
        <color rgb="FF231F20"/>
        <rFont val="Arial"/>
        <family val="2"/>
      </rPr>
      <t>Bruncher Cutter</t>
    </r>
  </si>
  <si>
    <r>
      <rPr>
        <sz val="6.5"/>
        <color rgb="FF231F20"/>
        <rFont val="Arial"/>
        <family val="2"/>
      </rPr>
      <t>Cutter, Brush - 247 hp, 1997 Model 511 Feller</t>
    </r>
  </si>
  <si>
    <r>
      <rPr>
        <sz val="6.5"/>
        <color rgb="FF231F20"/>
        <rFont val="Arial"/>
        <family val="2"/>
      </rPr>
      <t>to 247</t>
    </r>
  </si>
  <si>
    <r>
      <rPr>
        <sz val="6.5"/>
        <color rgb="FF231F20"/>
        <rFont val="Arial"/>
        <family val="2"/>
      </rPr>
      <t>Log Trailer</t>
    </r>
  </si>
  <si>
    <r>
      <rPr>
        <sz val="6.5"/>
        <color rgb="FF231F20"/>
        <rFont val="Arial"/>
        <family val="2"/>
      </rPr>
      <t>40 ft</t>
    </r>
  </si>
  <si>
    <r>
      <rPr>
        <sz val="6.5"/>
        <color rgb="FF231F20"/>
        <rFont val="Arial"/>
        <family val="2"/>
      </rPr>
      <t>Chipper, Brush</t>
    </r>
  </si>
  <si>
    <r>
      <rPr>
        <sz val="6.5"/>
        <color rgb="FF231F20"/>
        <rFont val="Arial"/>
        <family val="2"/>
      </rPr>
      <t>Chipping Capacity</t>
    </r>
  </si>
  <si>
    <r>
      <rPr>
        <sz val="6.5"/>
        <color rgb="FF231F20"/>
        <rFont val="Arial"/>
        <family val="2"/>
      </rPr>
      <t>6 In</t>
    </r>
  </si>
  <si>
    <r>
      <rPr>
        <sz val="6.5"/>
        <color rgb="FF231F20"/>
        <rFont val="Arial"/>
        <family val="2"/>
      </rPr>
      <t>9 In</t>
    </r>
  </si>
  <si>
    <r>
      <rPr>
        <sz val="6.5"/>
        <color rgb="FF231F20"/>
        <rFont val="Arial"/>
        <family val="2"/>
      </rPr>
      <t>to 65</t>
    </r>
  </si>
  <si>
    <r>
      <rPr>
        <sz val="6.5"/>
        <color rgb="FF231F20"/>
        <rFont val="Arial"/>
        <family val="2"/>
      </rPr>
      <t>12 In</t>
    </r>
  </si>
  <si>
    <r>
      <rPr>
        <sz val="6.5"/>
        <color rgb="FF231F20"/>
        <rFont val="Arial"/>
        <family val="2"/>
      </rPr>
      <t>15 In</t>
    </r>
  </si>
  <si>
    <r>
      <rPr>
        <sz val="6.5"/>
        <color rgb="FF231F20"/>
        <rFont val="Arial"/>
        <family val="2"/>
      </rPr>
      <t>to 125</t>
    </r>
  </si>
  <si>
    <r>
      <rPr>
        <sz val="6.5"/>
        <color rgb="FF231F20"/>
        <rFont val="Arial"/>
        <family val="2"/>
      </rPr>
      <t>to 200</t>
    </r>
  </si>
  <si>
    <r>
      <rPr>
        <sz val="6.5"/>
        <color rgb="FF231F20"/>
        <rFont val="Arial"/>
        <family val="2"/>
      </rPr>
      <t>Loader - Tractor -
Knuckleboom</t>
    </r>
  </si>
  <si>
    <r>
      <rPr>
        <sz val="6.5"/>
        <color rgb="FF231F20"/>
        <rFont val="Arial"/>
        <family val="2"/>
      </rPr>
      <t>model Barko 595 ML</t>
    </r>
  </si>
  <si>
    <r>
      <rPr>
        <sz val="6.5"/>
        <color rgb="FF231F20"/>
        <rFont val="Arial"/>
        <family val="2"/>
      </rPr>
      <t>Loader - Wheel</t>
    </r>
  </si>
  <si>
    <r>
      <rPr>
        <sz val="6.5"/>
        <color rgb="FF231F20"/>
        <rFont val="Arial"/>
        <family val="2"/>
      </rPr>
      <t>model 210 w/ Buck Saw 50 inch Bar</t>
    </r>
  </si>
  <si>
    <r>
      <rPr>
        <sz val="6.5"/>
        <color rgb="FF231F20"/>
        <rFont val="Arial"/>
        <family val="2"/>
      </rPr>
      <t>to 240</t>
    </r>
  </si>
  <si>
    <r>
      <rPr>
        <sz val="6.5"/>
        <color rgb="FF231F20"/>
        <rFont val="Arial"/>
        <family val="2"/>
      </rPr>
      <t>Clamshell &amp; Dragline, Crawler</t>
    </r>
  </si>
  <si>
    <r>
      <rPr>
        <sz val="6.5"/>
        <color rgb="FF231F20"/>
        <rFont val="Arial"/>
        <family val="2"/>
      </rPr>
      <t>149,999 lbs</t>
    </r>
  </si>
  <si>
    <r>
      <rPr>
        <sz val="6.5"/>
        <color rgb="FF231F20"/>
        <rFont val="Arial"/>
        <family val="2"/>
      </rPr>
      <t>to 235</t>
    </r>
  </si>
  <si>
    <r>
      <rPr>
        <sz val="6.5"/>
        <color rgb="FF231F20"/>
        <rFont val="Arial"/>
        <family val="2"/>
      </rPr>
      <t>Bucket not included in rate.</t>
    </r>
  </si>
  <si>
    <r>
      <rPr>
        <sz val="6.5"/>
        <color rgb="FF231F20"/>
        <rFont val="Arial"/>
        <family val="2"/>
      </rPr>
      <t>250,000 lbs</t>
    </r>
  </si>
  <si>
    <r>
      <rPr>
        <sz val="6.5"/>
        <color rgb="FF231F20"/>
        <rFont val="Arial"/>
        <family val="2"/>
      </rPr>
      <t>to 520</t>
    </r>
  </si>
  <si>
    <r>
      <rPr>
        <sz val="6.5"/>
        <color rgb="FF231F20"/>
        <rFont val="Arial"/>
        <family val="2"/>
      </rPr>
      <t>Clamshell &amp; Dragline, Truck</t>
    </r>
  </si>
  <si>
    <r>
      <rPr>
        <sz val="6.5"/>
        <color rgb="FF231F20"/>
        <rFont val="Arial"/>
        <family val="2"/>
      </rPr>
      <t>Compactor</t>
    </r>
  </si>
  <si>
    <r>
      <rPr>
        <sz val="6.5"/>
        <color rgb="FF231F20"/>
        <rFont val="Arial"/>
        <family val="2"/>
      </rPr>
      <t>Compactor, towed, Vibratory
Drum</t>
    </r>
  </si>
  <si>
    <r>
      <rPr>
        <sz val="6.5"/>
        <color rgb="FF231F20"/>
        <rFont val="Arial"/>
        <family val="2"/>
      </rPr>
      <t>to 45</t>
    </r>
  </si>
  <si>
    <r>
      <rPr>
        <sz val="6.5"/>
        <color rgb="FF231F20"/>
        <rFont val="Arial"/>
        <family val="2"/>
      </rPr>
      <t>Compactor, Vibratory, Drum</t>
    </r>
  </si>
  <si>
    <r>
      <rPr>
        <sz val="6.5"/>
        <color rgb="FF231F20"/>
        <rFont val="Arial"/>
        <family val="2"/>
      </rPr>
      <t>to 75</t>
    </r>
  </si>
  <si>
    <r>
      <rPr>
        <sz val="6.5"/>
        <color rgb="FF231F20"/>
        <rFont val="Arial"/>
        <family val="2"/>
      </rPr>
      <t>Compactor, pneumatic, wheel</t>
    </r>
  </si>
  <si>
    <r>
      <rPr>
        <sz val="6.5"/>
        <color rgb="FF231F20"/>
        <rFont val="Arial"/>
        <family val="2"/>
      </rPr>
      <t>Compactor, Sanitation</t>
    </r>
  </si>
  <si>
    <r>
      <rPr>
        <sz val="6.5"/>
        <color rgb="FF231F20"/>
        <rFont val="Arial"/>
        <family val="2"/>
      </rPr>
      <t>to 400</t>
    </r>
  </si>
  <si>
    <r>
      <rPr>
        <sz val="6.5"/>
        <color rgb="FF231F20"/>
        <rFont val="Arial"/>
        <family val="2"/>
      </rPr>
      <t>Compactor, towed,
Pneumatic, Wheel</t>
    </r>
  </si>
  <si>
    <r>
      <rPr>
        <sz val="6.5"/>
        <color rgb="FF231F20"/>
        <rFont val="Arial"/>
        <family val="2"/>
      </rPr>
      <t>10000 lbs</t>
    </r>
  </si>
  <si>
    <r>
      <rPr>
        <sz val="6.5"/>
        <color rgb="FF231F20"/>
        <rFont val="Arial"/>
        <family val="2"/>
      </rPr>
      <t>Include prime mover rate</t>
    </r>
  </si>
  <si>
    <r>
      <rPr>
        <sz val="6.5"/>
        <color rgb="FF231F20"/>
        <rFont val="Arial"/>
        <family val="2"/>
      </rPr>
      <t>Compactor, towed, Drum Static</t>
    </r>
  </si>
  <si>
    <r>
      <rPr>
        <sz val="6.5"/>
        <color rgb="FF231F20"/>
        <rFont val="Arial"/>
        <family val="2"/>
      </rPr>
      <t>20000 lbs</t>
    </r>
  </si>
  <si>
    <r>
      <rPr>
        <sz val="6.5"/>
        <color rgb="FF231F20"/>
        <rFont val="Arial"/>
        <family val="2"/>
      </rPr>
      <t>Feeder, Grizzly</t>
    </r>
  </si>
  <si>
    <r>
      <rPr>
        <sz val="6.5"/>
        <color rgb="FF231F20"/>
        <rFont val="Arial"/>
        <family val="2"/>
      </rPr>
      <t>to 55</t>
    </r>
  </si>
  <si>
    <r>
      <rPr>
        <sz val="6.5"/>
        <color rgb="FF231F20"/>
        <rFont val="Arial"/>
        <family val="2"/>
      </rPr>
      <t>Dozer, Crawler</t>
    </r>
  </si>
  <si>
    <r>
      <rPr>
        <sz val="6.5"/>
        <color rgb="FF231F20"/>
        <rFont val="Arial"/>
        <family val="2"/>
      </rPr>
      <t>to 105</t>
    </r>
  </si>
  <si>
    <r>
      <rPr>
        <sz val="6.5"/>
        <color rgb="FF231F20"/>
        <rFont val="Arial"/>
        <family val="2"/>
      </rPr>
      <t>to 160</t>
    </r>
  </si>
  <si>
    <r>
      <rPr>
        <sz val="6.5"/>
        <color rgb="FF231F20"/>
        <rFont val="Arial"/>
        <family val="2"/>
      </rPr>
      <t>to 360</t>
    </r>
  </si>
  <si>
    <r>
      <rPr>
        <sz val="6.5"/>
        <color rgb="FF231F20"/>
        <rFont val="Arial"/>
        <family val="2"/>
      </rPr>
      <t>to 565</t>
    </r>
  </si>
  <si>
    <r>
      <rPr>
        <sz val="6.5"/>
        <color rgb="FF231F20"/>
        <rFont val="Arial"/>
        <family val="2"/>
      </rPr>
      <t>to 850</t>
    </r>
  </si>
  <si>
    <r>
      <rPr>
        <sz val="6.5"/>
        <color rgb="FF231F20"/>
        <rFont val="Arial"/>
        <family val="2"/>
      </rPr>
      <t>Dozer, Wheel</t>
    </r>
  </si>
  <si>
    <r>
      <rPr>
        <sz val="6.5"/>
        <color rgb="FF231F20"/>
        <rFont val="Arial"/>
        <family val="2"/>
      </rPr>
      <t>to 625</t>
    </r>
  </si>
  <si>
    <r>
      <rPr>
        <sz val="6.5"/>
        <color rgb="FF231F20"/>
        <rFont val="Arial"/>
        <family val="2"/>
      </rPr>
      <t>Box Scraper</t>
    </r>
  </si>
  <si>
    <r>
      <rPr>
        <sz val="6.5"/>
        <color rgb="FF231F20"/>
        <rFont val="Arial"/>
        <family val="2"/>
      </rPr>
      <t>3 hitch attach for tractor; 2007 Befco</t>
    </r>
  </si>
  <si>
    <r>
      <rPr>
        <sz val="6.5"/>
        <color rgb="FF231F20"/>
        <rFont val="Arial"/>
        <family val="2"/>
      </rPr>
      <t>Bucket, Clamshell</t>
    </r>
  </si>
  <si>
    <r>
      <rPr>
        <sz val="6.5"/>
        <color rgb="FF231F20"/>
        <rFont val="Arial"/>
        <family val="2"/>
      </rPr>
      <t>Capacity</t>
    </r>
  </si>
  <si>
    <r>
      <rPr>
        <sz val="6.5"/>
        <color rgb="FF231F20"/>
        <rFont val="Arial"/>
        <family val="2"/>
      </rPr>
      <t>1.0 CY</t>
    </r>
  </si>
  <si>
    <r>
      <rPr>
        <sz val="6.5"/>
        <color rgb="FF231F20"/>
        <rFont val="Arial"/>
        <family val="2"/>
      </rPr>
      <t>Includes teeth. Does not include Clamshell &amp; Dragline</t>
    </r>
  </si>
  <si>
    <r>
      <rPr>
        <sz val="6.5"/>
        <color rgb="FF231F20"/>
        <rFont val="Arial"/>
        <family val="2"/>
      </rPr>
      <t>2.5 CY</t>
    </r>
  </si>
  <si>
    <r>
      <rPr>
        <sz val="6.5"/>
        <color rgb="FF231F20"/>
        <rFont val="Arial"/>
        <family val="2"/>
      </rPr>
      <t>5.0 CY</t>
    </r>
  </si>
  <si>
    <r>
      <rPr>
        <sz val="6.5"/>
        <color rgb="FF231F20"/>
        <rFont val="Arial"/>
        <family val="2"/>
      </rPr>
      <t>7.5 CY</t>
    </r>
  </si>
  <si>
    <r>
      <rPr>
        <sz val="6.5"/>
        <color rgb="FF231F20"/>
        <rFont val="Arial"/>
        <family val="2"/>
      </rPr>
      <t>Bucket, Dragline</t>
    </r>
  </si>
  <si>
    <r>
      <rPr>
        <sz val="6.5"/>
        <color rgb="FF231F20"/>
        <rFont val="Arial"/>
        <family val="2"/>
      </rPr>
      <t>2.0 CY</t>
    </r>
  </si>
  <si>
    <r>
      <rPr>
        <sz val="6.5"/>
        <color rgb="FF231F20"/>
        <rFont val="Arial"/>
        <family val="2"/>
      </rPr>
      <t>Does not include Clamshell &amp; Dragline</t>
    </r>
  </si>
  <si>
    <r>
      <rPr>
        <sz val="6.5"/>
        <color rgb="FF231F20"/>
        <rFont val="Arial"/>
        <family val="2"/>
      </rPr>
      <t>10 CY</t>
    </r>
  </si>
  <si>
    <r>
      <rPr>
        <sz val="6.5"/>
        <color rgb="FF231F20"/>
        <rFont val="Arial"/>
        <family val="2"/>
      </rPr>
      <t>14 CY</t>
    </r>
  </si>
  <si>
    <r>
      <rPr>
        <sz val="6.5"/>
        <color rgb="FF231F20"/>
        <rFont val="Arial"/>
        <family val="2"/>
      </rPr>
      <t>Excavator, Hydraulic</t>
    </r>
  </si>
  <si>
    <r>
      <rPr>
        <sz val="6.5"/>
        <color rgb="FF231F20"/>
        <rFont val="Arial"/>
        <family val="2"/>
      </rPr>
      <t>Bucket Capacity</t>
    </r>
  </si>
  <si>
    <r>
      <rPr>
        <sz val="6.5"/>
        <color rgb="FF231F20"/>
        <rFont val="Arial"/>
        <family val="2"/>
      </rPr>
      <t>0.5 CY</t>
    </r>
  </si>
  <si>
    <r>
      <rPr>
        <sz val="6.5"/>
        <color rgb="FF231F20"/>
        <rFont val="Arial"/>
        <family val="2"/>
      </rPr>
      <t>Crawler, Truck &amp; Wheel. Includes bucket.</t>
    </r>
  </si>
  <si>
    <r>
      <rPr>
        <sz val="6.5"/>
        <color rgb="FF231F20"/>
        <rFont val="Arial"/>
        <family val="2"/>
      </rPr>
      <t>1.5 CY</t>
    </r>
  </si>
  <si>
    <r>
      <rPr>
        <sz val="6.5"/>
        <color rgb="FF231F20"/>
        <rFont val="Arial"/>
        <family val="2"/>
      </rPr>
      <t>to 265</t>
    </r>
  </si>
  <si>
    <r>
      <rPr>
        <sz val="6.5"/>
        <color rgb="FF231F20"/>
        <rFont val="Arial"/>
        <family val="2"/>
      </rPr>
      <t>4.5 CY</t>
    </r>
  </si>
  <si>
    <r>
      <rPr>
        <sz val="6.5"/>
        <color rgb="FF231F20"/>
        <rFont val="Arial"/>
        <family val="2"/>
      </rPr>
      <t>to 420</t>
    </r>
  </si>
  <si>
    <r>
      <rPr>
        <sz val="6.5"/>
        <color rgb="FF231F20"/>
        <rFont val="Arial"/>
        <family val="2"/>
      </rPr>
      <t>to 650</t>
    </r>
  </si>
  <si>
    <r>
      <rPr>
        <sz val="6.5"/>
        <color rgb="FF231F20"/>
        <rFont val="Arial"/>
        <family val="2"/>
      </rPr>
      <t>12 CY</t>
    </r>
  </si>
  <si>
    <r>
      <rPr>
        <sz val="6.5"/>
        <color rgb="FF231F20"/>
        <rFont val="Arial"/>
        <family val="2"/>
      </rPr>
      <t>to 1000</t>
    </r>
  </si>
  <si>
    <r>
      <rPr>
        <sz val="6.5"/>
        <color rgb="FF231F20"/>
        <rFont val="Arial"/>
        <family val="2"/>
      </rPr>
      <t>Excavator</t>
    </r>
  </si>
  <si>
    <r>
      <rPr>
        <sz val="6.5"/>
        <color rgb="FF231F20"/>
        <rFont val="Arial"/>
        <family val="2"/>
      </rPr>
      <t>2007 model Gradall XL3100 III</t>
    </r>
  </si>
  <si>
    <r>
      <rPr>
        <sz val="6.5"/>
        <color rgb="FF231F20"/>
        <rFont val="Arial"/>
        <family val="2"/>
      </rPr>
      <t>2003 model Gradall XL4100 III</t>
    </r>
  </si>
  <si>
    <r>
      <rPr>
        <sz val="6.5"/>
        <color rgb="FF231F20"/>
        <rFont val="Arial"/>
        <family val="2"/>
      </rPr>
      <t>2006 model Gradall XL5100</t>
    </r>
  </si>
  <si>
    <r>
      <rPr>
        <sz val="6.5"/>
        <color rgb="FF231F20"/>
        <rFont val="Arial"/>
        <family val="2"/>
      </rPr>
      <t>Trowel, Concrete</t>
    </r>
  </si>
  <si>
    <r>
      <rPr>
        <sz val="6.5"/>
        <color rgb="FF231F20"/>
        <rFont val="Arial"/>
        <family val="2"/>
      </rPr>
      <t>Diameter</t>
    </r>
  </si>
  <si>
    <r>
      <rPr>
        <sz val="6.5"/>
        <color rgb="FF231F20"/>
        <rFont val="Arial"/>
        <family val="2"/>
      </rPr>
      <t>48 In</t>
    </r>
  </si>
  <si>
    <r>
      <rPr>
        <sz val="6.5"/>
        <color rgb="FF231F20"/>
        <rFont val="Arial"/>
        <family val="2"/>
      </rPr>
      <t>to 12</t>
    </r>
  </si>
  <si>
    <r>
      <rPr>
        <sz val="6.5"/>
        <color rgb="FF231F20"/>
        <rFont val="Arial"/>
        <family val="2"/>
      </rPr>
      <t>Fork Lift</t>
    </r>
  </si>
  <si>
    <r>
      <rPr>
        <sz val="6.5"/>
        <color rgb="FF231F20"/>
        <rFont val="Arial"/>
        <family val="2"/>
      </rPr>
      <t>6000 Lbs</t>
    </r>
  </si>
  <si>
    <r>
      <rPr>
        <sz val="6.5"/>
        <color rgb="FF231F20"/>
        <rFont val="Arial"/>
        <family val="2"/>
      </rPr>
      <t>to 60</t>
    </r>
  </si>
  <si>
    <r>
      <rPr>
        <sz val="6.5"/>
        <color rgb="FF231F20"/>
        <rFont val="Arial"/>
        <family val="2"/>
      </rPr>
      <t>12000 Lbs</t>
    </r>
  </si>
  <si>
    <r>
      <rPr>
        <sz val="6.5"/>
        <color rgb="FF231F20"/>
        <rFont val="Arial"/>
        <family val="2"/>
      </rPr>
      <t>18000 Lbs</t>
    </r>
  </si>
  <si>
    <r>
      <rPr>
        <sz val="6.5"/>
        <color rgb="FF231F20"/>
        <rFont val="Arial"/>
        <family val="2"/>
      </rPr>
      <t>to 140</t>
    </r>
  </si>
  <si>
    <r>
      <rPr>
        <sz val="6.5"/>
        <color rgb="FF231F20"/>
        <rFont val="Arial"/>
        <family val="2"/>
      </rPr>
      <t>50000 Lbs</t>
    </r>
  </si>
  <si>
    <r>
      <rPr>
        <sz val="6.5"/>
        <color rgb="FF231F20"/>
        <rFont val="Arial"/>
        <family val="2"/>
      </rPr>
      <t>to 215</t>
    </r>
  </si>
  <si>
    <r>
      <rPr>
        <sz val="6.5"/>
        <color rgb="FF231F20"/>
        <rFont val="Arial"/>
        <family val="2"/>
      </rPr>
      <t>Fork Lift  Material handler</t>
    </r>
  </si>
  <si>
    <r>
      <rPr>
        <sz val="6.5"/>
        <color rgb="FF231F20"/>
        <rFont val="Arial"/>
        <family val="2"/>
      </rPr>
      <t>Diesel, CAT TH360B</t>
    </r>
  </si>
  <si>
    <r>
      <rPr>
        <sz val="6.5"/>
        <color rgb="FF231F20"/>
        <rFont val="Arial"/>
        <family val="2"/>
      </rPr>
      <t>6600-11500 gvwr lbs</t>
    </r>
  </si>
  <si>
    <r>
      <rPr>
        <sz val="6.5"/>
        <color rgb="FF231F20"/>
        <rFont val="Arial"/>
        <family val="2"/>
      </rPr>
      <t>Fork Lift Material handler</t>
    </r>
  </si>
  <si>
    <r>
      <rPr>
        <sz val="6.5"/>
        <color rgb="FF231F20"/>
        <rFont val="Arial"/>
        <family val="2"/>
      </rPr>
      <t>Diesel, CAT TH460B</t>
    </r>
  </si>
  <si>
    <r>
      <rPr>
        <sz val="6.5"/>
        <color rgb="FF231F20"/>
        <rFont val="Arial"/>
        <family val="2"/>
      </rPr>
      <t>Diesel, CAT TH560B</t>
    </r>
  </si>
  <si>
    <r>
      <rPr>
        <sz val="6.5"/>
        <color rgb="FF231F20"/>
        <rFont val="Arial"/>
        <family val="2"/>
      </rPr>
      <t>Fork Lift Accessory</t>
    </r>
  </si>
  <si>
    <r>
      <rPr>
        <sz val="6.5"/>
        <color rgb="FF231F20"/>
        <rFont val="Arial"/>
        <family val="2"/>
      </rPr>
      <t>2003 ACS Paddle Fork</t>
    </r>
  </si>
  <si>
    <r>
      <rPr>
        <sz val="6.5"/>
        <color rgb="FF231F20"/>
        <rFont val="Arial"/>
        <family val="2"/>
      </rPr>
      <t>Generator</t>
    </r>
  </si>
  <si>
    <r>
      <rPr>
        <sz val="6.5"/>
        <color rgb="FF231F20"/>
        <rFont val="Arial"/>
        <family val="2"/>
      </rPr>
      <t>Prime Output</t>
    </r>
  </si>
  <si>
    <r>
      <rPr>
        <sz val="6.5"/>
        <color rgb="FF231F20"/>
        <rFont val="Arial"/>
        <family val="2"/>
      </rPr>
      <t>5.5 KW</t>
    </r>
  </si>
  <si>
    <r>
      <rPr>
        <sz val="6.5"/>
        <color rgb="FF231F20"/>
        <rFont val="Arial"/>
        <family val="2"/>
      </rPr>
      <t>16 KW</t>
    </r>
  </si>
  <si>
    <r>
      <rPr>
        <sz val="6.5"/>
        <color rgb="FF231F20"/>
        <rFont val="Arial"/>
        <family val="2"/>
      </rPr>
      <t>to 25</t>
    </r>
  </si>
  <si>
    <r>
      <rPr>
        <sz val="6.5"/>
        <color rgb="FF231F20"/>
        <rFont val="Arial"/>
        <family val="2"/>
      </rPr>
      <t>43 KW</t>
    </r>
  </si>
  <si>
    <r>
      <rPr>
        <sz val="6.5"/>
        <color rgb="FF231F20"/>
        <rFont val="Arial"/>
        <family val="2"/>
      </rPr>
      <t>100 KW</t>
    </r>
  </si>
  <si>
    <r>
      <rPr>
        <sz val="6.5"/>
        <color rgb="FF231F20"/>
        <rFont val="Arial"/>
        <family val="2"/>
      </rPr>
      <t>150 KW</t>
    </r>
  </si>
  <si>
    <r>
      <rPr>
        <sz val="6.5"/>
        <color rgb="FF231F20"/>
        <rFont val="Arial"/>
        <family val="2"/>
      </rPr>
      <t>210 KW</t>
    </r>
  </si>
  <si>
    <r>
      <rPr>
        <sz val="6.5"/>
        <color rgb="FF231F20"/>
        <rFont val="Arial"/>
        <family val="2"/>
      </rPr>
      <t>280 KW</t>
    </r>
  </si>
  <si>
    <r>
      <rPr>
        <sz val="6.5"/>
        <color rgb="FF231F20"/>
        <rFont val="Arial"/>
        <family val="2"/>
      </rPr>
      <t>350 KW</t>
    </r>
  </si>
  <si>
    <r>
      <rPr>
        <sz val="6.5"/>
        <color rgb="FF231F20"/>
        <rFont val="Arial"/>
        <family val="2"/>
      </rPr>
      <t>530 KW</t>
    </r>
  </si>
  <si>
    <r>
      <rPr>
        <sz val="6.5"/>
        <color rgb="FF231F20"/>
        <rFont val="Arial"/>
        <family val="2"/>
      </rPr>
      <t>to 750</t>
    </r>
  </si>
  <si>
    <r>
      <rPr>
        <sz val="6.5"/>
        <color rgb="FF231F20"/>
        <rFont val="Arial"/>
        <family val="2"/>
      </rPr>
      <t>710 KW</t>
    </r>
  </si>
  <si>
    <r>
      <rPr>
        <sz val="6.5"/>
        <color rgb="FF231F20"/>
        <rFont val="Arial"/>
        <family val="2"/>
      </rPr>
      <t>1100 KW</t>
    </r>
  </si>
  <si>
    <r>
      <rPr>
        <sz val="6.5"/>
        <color rgb="FF231F20"/>
        <rFont val="Arial"/>
        <family val="2"/>
      </rPr>
      <t>to 1500</t>
    </r>
  </si>
  <si>
    <r>
      <rPr>
        <sz val="6.5"/>
        <color rgb="FF231F20"/>
        <rFont val="Arial"/>
        <family val="2"/>
      </rPr>
      <t>Open</t>
    </r>
  </si>
  <si>
    <r>
      <rPr>
        <sz val="6.5"/>
        <color rgb="FF231F20"/>
        <rFont val="Arial"/>
        <family val="2"/>
      </rPr>
      <t>2500 KW</t>
    </r>
  </si>
  <si>
    <r>
      <rPr>
        <sz val="6.5"/>
        <color rgb="FF231F20"/>
        <rFont val="Arial"/>
        <family val="2"/>
      </rPr>
      <t>to 3000</t>
    </r>
  </si>
  <si>
    <r>
      <rPr>
        <sz val="6.5"/>
        <color rgb="FF231F20"/>
        <rFont val="Arial"/>
        <family val="2"/>
      </rPr>
      <t>1,000 KW</t>
    </r>
  </si>
  <si>
    <r>
      <rPr>
        <sz val="6.5"/>
        <color rgb="FF231F20"/>
        <rFont val="Arial"/>
        <family val="2"/>
      </rPr>
      <t>to 1645</t>
    </r>
  </si>
  <si>
    <r>
      <rPr>
        <sz val="6.5"/>
        <color rgb="FF231F20"/>
        <rFont val="Arial"/>
        <family val="2"/>
      </rPr>
      <t>Enclosed</t>
    </r>
  </si>
  <si>
    <r>
      <rPr>
        <sz val="6.5"/>
        <color rgb="FF231F20"/>
        <rFont val="Arial"/>
        <family val="2"/>
      </rPr>
      <t>1,500 KW</t>
    </r>
  </si>
  <si>
    <r>
      <rPr>
        <sz val="6.5"/>
        <color rgb="FF231F20"/>
        <rFont val="Arial"/>
        <family val="2"/>
      </rPr>
      <t>to 2500</t>
    </r>
  </si>
  <si>
    <r>
      <rPr>
        <sz val="6.5"/>
        <color rgb="FF231F20"/>
        <rFont val="Arial"/>
        <family val="2"/>
      </rPr>
      <t>1100KW</t>
    </r>
  </si>
  <si>
    <r>
      <rPr>
        <sz val="6.5"/>
        <color rgb="FF231F20"/>
        <rFont val="Arial"/>
        <family val="2"/>
      </rPr>
      <t>40KW</t>
    </r>
  </si>
  <si>
    <r>
      <rPr>
        <sz val="6.5"/>
        <color rgb="FF231F20"/>
        <rFont val="Arial"/>
        <family val="2"/>
      </rPr>
      <t>20KW</t>
    </r>
  </si>
  <si>
    <r>
      <rPr>
        <sz val="6.5"/>
        <color rgb="FF231F20"/>
        <rFont val="Arial"/>
        <family val="2"/>
      </rPr>
      <t>Graders</t>
    </r>
  </si>
  <si>
    <r>
      <rPr>
        <sz val="6.5"/>
        <color rgb="FF231F20"/>
        <rFont val="Arial"/>
        <family val="2"/>
      </rPr>
      <t>Moldboard Size</t>
    </r>
  </si>
  <si>
    <r>
      <rPr>
        <sz val="6.5"/>
        <color rgb="FF231F20"/>
        <rFont val="Arial"/>
        <family val="2"/>
      </rPr>
      <t>10 Ft</t>
    </r>
  </si>
  <si>
    <r>
      <rPr>
        <sz val="6.5"/>
        <color rgb="FF231F20"/>
        <rFont val="Arial"/>
        <family val="2"/>
      </rPr>
      <t>Includes Rigid and Articulate equipment.</t>
    </r>
  </si>
  <si>
    <r>
      <rPr>
        <sz val="6.5"/>
        <color rgb="FF231F20"/>
        <rFont val="Arial"/>
        <family val="2"/>
      </rPr>
      <t>12 Ft</t>
    </r>
  </si>
  <si>
    <r>
      <rPr>
        <sz val="6.5"/>
        <color rgb="FF231F20"/>
        <rFont val="Arial"/>
        <family val="2"/>
      </rPr>
      <t>14 Ft</t>
    </r>
  </si>
  <si>
    <r>
      <rPr>
        <sz val="6.5"/>
        <color rgb="FF231F20"/>
        <rFont val="Arial"/>
        <family val="2"/>
      </rPr>
      <t>to 225</t>
    </r>
  </si>
  <si>
    <r>
      <rPr>
        <sz val="6.5"/>
        <color rgb="FF231F20"/>
        <rFont val="Arial"/>
        <family val="2"/>
      </rPr>
      <t>Hose, Discharge</t>
    </r>
  </si>
  <si>
    <r>
      <rPr>
        <sz val="6.5"/>
        <color rgb="FF231F20"/>
        <rFont val="Arial"/>
        <family val="2"/>
      </rPr>
      <t>3 In</t>
    </r>
  </si>
  <si>
    <r>
      <rPr>
        <sz val="6.5"/>
        <color rgb="FF231F20"/>
        <rFont val="Arial"/>
        <family val="2"/>
      </rPr>
      <t>Per 25 foot length. Includes couplings.</t>
    </r>
  </si>
  <si>
    <r>
      <rPr>
        <sz val="6.5"/>
        <color rgb="FF231F20"/>
        <rFont val="Arial"/>
        <family val="2"/>
      </rPr>
      <t>4 In</t>
    </r>
  </si>
  <si>
    <r>
      <rPr>
        <sz val="6.5"/>
        <color rgb="FF231F20"/>
        <rFont val="Arial"/>
        <family val="2"/>
      </rPr>
      <t>8 In</t>
    </r>
  </si>
  <si>
    <r>
      <rPr>
        <sz val="6.5"/>
        <color rgb="FF231F20"/>
        <rFont val="Arial"/>
        <family val="2"/>
      </rPr>
      <t>Hose, Suction</t>
    </r>
  </si>
  <si>
    <r>
      <rPr>
        <sz val="6.5"/>
        <color rgb="FF231F20"/>
        <rFont val="Arial"/>
        <family val="2"/>
      </rPr>
      <t>Loader, Crawler</t>
    </r>
  </si>
  <si>
    <r>
      <rPr>
        <sz val="6.5"/>
        <color rgb="FF231F20"/>
        <rFont val="Arial"/>
        <family val="2"/>
      </rPr>
      <t>to 32</t>
    </r>
  </si>
  <si>
    <r>
      <rPr>
        <sz val="6.5"/>
        <color rgb="FF231F20"/>
        <rFont val="Arial"/>
        <family val="2"/>
      </rPr>
      <t>Includes bucket.</t>
    </r>
  </si>
  <si>
    <r>
      <rPr>
        <sz val="6.5"/>
        <color rgb="FF231F20"/>
        <rFont val="Arial"/>
        <family val="2"/>
      </rPr>
      <t>1 CY</t>
    </r>
  </si>
  <si>
    <r>
      <rPr>
        <sz val="6.5"/>
        <color rgb="FF231F20"/>
        <rFont val="Arial"/>
        <family val="2"/>
      </rPr>
      <t>2 CY</t>
    </r>
  </si>
  <si>
    <r>
      <rPr>
        <sz val="6.5"/>
        <color rgb="FF231F20"/>
        <rFont val="Arial"/>
        <family val="2"/>
      </rPr>
      <t>to 118</t>
    </r>
  </si>
  <si>
    <r>
      <rPr>
        <sz val="6.5"/>
        <color rgb="FF231F20"/>
        <rFont val="Arial"/>
        <family val="2"/>
      </rPr>
      <t>3 CY</t>
    </r>
  </si>
  <si>
    <r>
      <rPr>
        <sz val="6.5"/>
        <color rgb="FF231F20"/>
        <rFont val="Arial"/>
        <family val="2"/>
      </rPr>
      <t>to 178</t>
    </r>
  </si>
  <si>
    <r>
      <rPr>
        <sz val="6.5"/>
        <color rgb="FF231F20"/>
        <rFont val="Arial"/>
        <family val="2"/>
      </rPr>
      <t>4 CY</t>
    </r>
  </si>
  <si>
    <r>
      <rPr>
        <sz val="6.5"/>
        <color rgb="FF231F20"/>
        <rFont val="Arial"/>
        <family val="2"/>
      </rPr>
      <t>to 238</t>
    </r>
  </si>
  <si>
    <r>
      <rPr>
        <sz val="6.5"/>
        <color rgb="FF231F20"/>
        <rFont val="Arial"/>
        <family val="2"/>
      </rPr>
      <t>Loader, Wheel</t>
    </r>
  </si>
  <si>
    <r>
      <rPr>
        <sz val="6.5"/>
        <color rgb="FF231F20"/>
        <rFont val="Arial"/>
        <family val="2"/>
      </rPr>
      <t>to 38</t>
    </r>
  </si>
  <si>
    <r>
      <rPr>
        <sz val="6.5"/>
        <color rgb="FF231F20"/>
        <rFont val="Arial"/>
        <family val="2"/>
      </rPr>
      <t>CAT-926</t>
    </r>
  </si>
  <si>
    <r>
      <rPr>
        <sz val="6.5"/>
        <color rgb="FF231F20"/>
        <rFont val="Arial"/>
        <family val="2"/>
      </rPr>
      <t>to 152</t>
    </r>
  </si>
  <si>
    <r>
      <rPr>
        <sz val="6.5"/>
        <color rgb="FF231F20"/>
        <rFont val="Arial"/>
        <family val="2"/>
      </rPr>
      <t>5 CY</t>
    </r>
  </si>
  <si>
    <r>
      <rPr>
        <sz val="6.5"/>
        <color rgb="FF231F20"/>
        <rFont val="Arial"/>
        <family val="2"/>
      </rPr>
      <t>6 CY</t>
    </r>
  </si>
  <si>
    <r>
      <rPr>
        <sz val="6.5"/>
        <color rgb="FF231F20"/>
        <rFont val="Arial"/>
        <family val="2"/>
      </rPr>
      <t>to 305</t>
    </r>
  </si>
  <si>
    <r>
      <rPr>
        <sz val="6.5"/>
        <color rgb="FF231F20"/>
        <rFont val="Arial"/>
        <family val="2"/>
      </rPr>
      <t>7 CY</t>
    </r>
  </si>
  <si>
    <r>
      <rPr>
        <sz val="6.5"/>
        <color rgb="FF231F20"/>
        <rFont val="Arial"/>
        <family val="2"/>
      </rPr>
      <t>8 CY</t>
    </r>
  </si>
  <si>
    <r>
      <rPr>
        <sz val="6.5"/>
        <color rgb="FF231F20"/>
        <rFont val="Arial"/>
        <family val="2"/>
      </rPr>
      <t>to 530</t>
    </r>
  </si>
  <si>
    <r>
      <rPr>
        <sz val="6.5"/>
        <color rgb="FF231F20"/>
        <rFont val="Arial"/>
        <family val="2"/>
      </rPr>
      <t>Loader, Tractor, Wheel</t>
    </r>
  </si>
  <si>
    <r>
      <rPr>
        <sz val="6.5"/>
        <color rgb="FF231F20"/>
        <rFont val="Arial"/>
        <family val="2"/>
      </rPr>
      <t>0.87 CY</t>
    </r>
  </si>
  <si>
    <r>
      <rPr>
        <sz val="6.5"/>
        <color rgb="FF231F20"/>
        <rFont val="Arial"/>
        <family val="2"/>
      </rPr>
      <t>to 80</t>
    </r>
  </si>
  <si>
    <r>
      <rPr>
        <sz val="6.5"/>
        <color rgb="FF231F20"/>
        <rFont val="Arial"/>
        <family val="2"/>
      </rPr>
      <t>Case 580 Super L</t>
    </r>
  </si>
  <si>
    <r>
      <rPr>
        <sz val="6.5"/>
        <color rgb="FF231F20"/>
        <rFont val="Arial"/>
        <family val="2"/>
      </rPr>
      <t>Mixer, Concrete Portable</t>
    </r>
  </si>
  <si>
    <r>
      <rPr>
        <sz val="6.5"/>
        <color rgb="FF231F20"/>
        <rFont val="Arial"/>
        <family val="2"/>
      </rPr>
      <t>Batching Capacity</t>
    </r>
  </si>
  <si>
    <r>
      <rPr>
        <sz val="6.5"/>
        <color rgb="FF231F20"/>
        <rFont val="Arial"/>
        <family val="2"/>
      </rPr>
      <t>10 Cft</t>
    </r>
  </si>
  <si>
    <r>
      <rPr>
        <sz val="6.5"/>
        <color rgb="FF231F20"/>
        <rFont val="Arial"/>
        <family val="2"/>
      </rPr>
      <t>12 Cft</t>
    </r>
  </si>
  <si>
    <r>
      <rPr>
        <sz val="6.5"/>
        <color rgb="FF231F20"/>
        <rFont val="Arial"/>
        <family val="2"/>
      </rPr>
      <t>Mixer, Concrete, Trailer Mntd</t>
    </r>
  </si>
  <si>
    <r>
      <rPr>
        <sz val="6.5"/>
        <color rgb="FF231F20"/>
        <rFont val="Arial"/>
        <family val="2"/>
      </rPr>
      <t>11 Cft</t>
    </r>
  </si>
  <si>
    <r>
      <rPr>
        <sz val="6.5"/>
        <color rgb="FF231F20"/>
        <rFont val="Arial"/>
        <family val="2"/>
      </rPr>
      <t>16 Cft</t>
    </r>
  </si>
  <si>
    <r>
      <rPr>
        <sz val="6.5"/>
        <color rgb="FF231F20"/>
        <rFont val="Arial"/>
        <family val="2"/>
      </rPr>
      <t>Breaker, Pavement Hand-Held</t>
    </r>
  </si>
  <si>
    <r>
      <rPr>
        <sz val="6.5"/>
        <color rgb="FF231F20"/>
        <rFont val="Arial"/>
        <family val="2"/>
      </rPr>
      <t>Weight</t>
    </r>
  </si>
  <si>
    <r>
      <rPr>
        <sz val="6.5"/>
        <color rgb="FF231F20"/>
        <rFont val="Arial"/>
        <family val="2"/>
      </rPr>
      <t>25~90 Lbs</t>
    </r>
  </si>
  <si>
    <r>
      <rPr>
        <sz val="6.5"/>
        <color rgb="FF231F20"/>
        <rFont val="Arial"/>
        <family val="2"/>
      </rPr>
      <t>Breaker, Pavement</t>
    </r>
  </si>
  <si>
    <r>
      <rPr>
        <sz val="6.5"/>
        <color rgb="FF231F20"/>
        <rFont val="Arial"/>
        <family val="2"/>
      </rPr>
      <t>to 70</t>
    </r>
  </si>
  <si>
    <r>
      <rPr>
        <sz val="6.5"/>
        <color rgb="FF231F20"/>
        <rFont val="Arial"/>
        <family val="2"/>
      </rPr>
      <t>Spreader, Chip</t>
    </r>
  </si>
  <si>
    <r>
      <rPr>
        <sz val="6.5"/>
        <color rgb="FF231F20"/>
        <rFont val="Arial"/>
        <family val="2"/>
      </rPr>
      <t>Spread Hopper Width</t>
    </r>
  </si>
  <si>
    <r>
      <rPr>
        <sz val="6.5"/>
        <color rgb="FF231F20"/>
        <rFont val="Arial"/>
        <family val="2"/>
      </rPr>
      <t>12.5 Ft</t>
    </r>
  </si>
  <si>
    <r>
      <rPr>
        <sz val="6.5"/>
        <color rgb="FF231F20"/>
        <rFont val="Arial"/>
        <family val="2"/>
      </rPr>
      <t>16.5 Ft</t>
    </r>
  </si>
  <si>
    <r>
      <rPr>
        <sz val="6.5"/>
        <color rgb="FF231F20"/>
        <rFont val="Arial"/>
        <family val="2"/>
      </rPr>
      <t>Spreader, Chip, Mntd</t>
    </r>
  </si>
  <si>
    <r>
      <rPr>
        <sz val="6.5"/>
        <color rgb="FF231F20"/>
        <rFont val="Arial"/>
        <family val="2"/>
      </rPr>
      <t>Hopper Size</t>
    </r>
  </si>
  <si>
    <r>
      <rPr>
        <sz val="6.5"/>
        <color rgb="FF231F20"/>
        <rFont val="Arial"/>
        <family val="2"/>
      </rPr>
      <t>8 Ft</t>
    </r>
  </si>
  <si>
    <r>
      <rPr>
        <sz val="6.5"/>
        <color rgb="FF231F20"/>
        <rFont val="Arial"/>
        <family val="2"/>
      </rPr>
      <t>Trailer &amp; truck mounted.</t>
    </r>
  </si>
  <si>
    <r>
      <rPr>
        <sz val="6.5"/>
        <color rgb="FF231F20"/>
        <rFont val="Arial"/>
        <family val="2"/>
      </rPr>
      <t>Paver, Asphalt, Towed</t>
    </r>
  </si>
  <si>
    <r>
      <rPr>
        <sz val="6.5"/>
        <color rgb="FF231F20"/>
        <rFont val="Arial"/>
        <family val="2"/>
      </rPr>
      <t>Does not include Prime Mover.</t>
    </r>
  </si>
  <si>
    <r>
      <rPr>
        <sz val="6.5"/>
        <color rgb="FF231F20"/>
        <rFont val="Arial"/>
        <family val="2"/>
      </rPr>
      <t>Paver, Asphalt</t>
    </r>
  </si>
  <si>
    <r>
      <rPr>
        <sz val="6.5"/>
        <color rgb="FF231F20"/>
        <rFont val="Arial"/>
        <family val="2"/>
      </rPr>
      <t>Includes wheel and crawler equipment.</t>
    </r>
  </si>
  <si>
    <r>
      <rPr>
        <sz val="6.5"/>
        <color rgb="FF231F20"/>
        <rFont val="Arial"/>
        <family val="2"/>
      </rPr>
      <t>35,000Lbs &amp; Over</t>
    </r>
  </si>
  <si>
    <r>
      <rPr>
        <sz val="6.5"/>
        <color rgb="FF231F20"/>
        <rFont val="Arial"/>
        <family val="2"/>
      </rPr>
      <t>Pick-up, Asphalt</t>
    </r>
  </si>
  <si>
    <r>
      <rPr>
        <sz val="6.5"/>
        <color rgb="FF231F20"/>
        <rFont val="Arial"/>
        <family val="2"/>
      </rPr>
      <t>to 275</t>
    </r>
  </si>
  <si>
    <r>
      <rPr>
        <sz val="6.5"/>
        <color rgb="FF231F20"/>
        <rFont val="Arial"/>
        <family val="2"/>
      </rPr>
      <t>Striper</t>
    </r>
  </si>
  <si>
    <r>
      <rPr>
        <sz val="6.5"/>
        <color rgb="FF231F20"/>
        <rFont val="Arial"/>
        <family val="2"/>
      </rPr>
      <t>Paint Capacity</t>
    </r>
  </si>
  <si>
    <r>
      <rPr>
        <sz val="6.5"/>
        <color rgb="FF231F20"/>
        <rFont val="Arial"/>
        <family val="2"/>
      </rPr>
      <t>40 Gal</t>
    </r>
  </si>
  <si>
    <r>
      <rPr>
        <sz val="6.5"/>
        <color rgb="FF231F20"/>
        <rFont val="Arial"/>
        <family val="2"/>
      </rPr>
      <t>to 22</t>
    </r>
  </si>
  <si>
    <r>
      <rPr>
        <sz val="6.5"/>
        <color rgb="FF231F20"/>
        <rFont val="Arial"/>
        <family val="2"/>
      </rPr>
      <t>90 Gal</t>
    </r>
  </si>
  <si>
    <r>
      <rPr>
        <sz val="6.5"/>
        <color rgb="FF231F20"/>
        <rFont val="Arial"/>
        <family val="2"/>
      </rPr>
      <t>120 Gal</t>
    </r>
  </si>
  <si>
    <r>
      <rPr>
        <sz val="6.5"/>
        <color rgb="FF231F20"/>
        <rFont val="Arial"/>
        <family val="2"/>
      </rPr>
      <t>to 122</t>
    </r>
  </si>
  <si>
    <r>
      <rPr>
        <sz val="6.5"/>
        <color rgb="FF231F20"/>
        <rFont val="Arial"/>
        <family val="2"/>
      </rPr>
      <t>Striper, Truck Mntd</t>
    </r>
  </si>
  <si>
    <r>
      <rPr>
        <sz val="6.5"/>
        <color rgb="FF231F20"/>
        <rFont val="Arial"/>
        <family val="2"/>
      </rPr>
      <t>to 460</t>
    </r>
  </si>
  <si>
    <r>
      <rPr>
        <sz val="6.5"/>
        <color rgb="FF231F20"/>
        <rFont val="Arial"/>
        <family val="2"/>
      </rPr>
      <t>Striper, Walk-behind</t>
    </r>
  </si>
  <si>
    <r>
      <rPr>
        <sz val="6.5"/>
        <color rgb="FF231F20"/>
        <rFont val="Arial"/>
        <family val="2"/>
      </rPr>
      <t>12 Gal</t>
    </r>
  </si>
  <si>
    <r>
      <rPr>
        <sz val="6.5"/>
        <color rgb="FF231F20"/>
        <rFont val="Arial"/>
        <family val="2"/>
      </rPr>
      <t>Paver accessory -Belt
Extension</t>
    </r>
  </si>
  <si>
    <r>
      <rPr>
        <sz val="6.5"/>
        <color rgb="FF231F20"/>
        <rFont val="Arial"/>
        <family val="2"/>
      </rPr>
      <t>2002 Leeboy Conveyor Belt
Extension</t>
    </r>
  </si>
  <si>
    <r>
      <rPr>
        <sz val="6.5"/>
        <color rgb="FF231F20"/>
        <rFont val="Arial"/>
        <family val="2"/>
      </rPr>
      <t>crawler</t>
    </r>
  </si>
  <si>
    <r>
      <rPr>
        <sz val="6.5"/>
        <color rgb="FF231F20"/>
        <rFont val="Arial"/>
        <family val="2"/>
      </rPr>
      <t>Plow, Snow, Grader Mntd</t>
    </r>
  </si>
  <si>
    <r>
      <rPr>
        <sz val="6.5"/>
        <color rgb="FF231F20"/>
        <rFont val="Arial"/>
        <family val="2"/>
      </rPr>
      <t>Width</t>
    </r>
  </si>
  <si>
    <r>
      <rPr>
        <sz val="6.5"/>
        <color rgb="FF231F20"/>
        <rFont val="Arial"/>
        <family val="2"/>
      </rPr>
      <t>to 10 Ft</t>
    </r>
  </si>
  <si>
    <r>
      <rPr>
        <sz val="6.5"/>
        <color rgb="FF231F20"/>
        <rFont val="Arial"/>
        <family val="2"/>
      </rPr>
      <t>Include Grader for total cost</t>
    </r>
  </si>
  <si>
    <r>
      <rPr>
        <sz val="6.5"/>
        <color rgb="FF231F20"/>
        <rFont val="Arial"/>
        <family val="2"/>
      </rPr>
      <t>to 14 Ft</t>
    </r>
  </si>
  <si>
    <r>
      <rPr>
        <sz val="6.5"/>
        <color rgb="FF231F20"/>
        <rFont val="Arial"/>
        <family val="2"/>
      </rPr>
      <t>Plow, Truck Mntd</t>
    </r>
  </si>
  <si>
    <r>
      <rPr>
        <sz val="6.5"/>
        <color rgb="FF231F20"/>
        <rFont val="Arial"/>
        <family val="2"/>
      </rPr>
      <t>to 15 Ft</t>
    </r>
  </si>
  <si>
    <r>
      <rPr>
        <sz val="6.5"/>
        <color rgb="FF231F20"/>
        <rFont val="Arial"/>
        <family val="2"/>
      </rPr>
      <t>Include truck for total cost</t>
    </r>
  </si>
  <si>
    <r>
      <rPr>
        <sz val="6.5"/>
        <color rgb="FF231F20"/>
        <rFont val="Arial"/>
        <family val="2"/>
      </rPr>
      <t>With leveling wing. Include
truck for total cost</t>
    </r>
  </si>
  <si>
    <r>
      <rPr>
        <sz val="6.5"/>
        <color rgb="FF231F20"/>
        <rFont val="Arial"/>
        <family val="2"/>
      </rPr>
      <t>Spreader, Sand</t>
    </r>
  </si>
  <si>
    <r>
      <rPr>
        <sz val="6.5"/>
        <color rgb="FF231F20"/>
        <rFont val="Arial"/>
        <family val="2"/>
      </rPr>
      <t>Mounting</t>
    </r>
  </si>
  <si>
    <r>
      <rPr>
        <sz val="6.5"/>
        <color rgb="FF231F20"/>
        <rFont val="Arial"/>
        <family val="2"/>
      </rPr>
      <t>Tailgate, Chassis</t>
    </r>
  </si>
  <si>
    <r>
      <rPr>
        <sz val="6.5"/>
        <color rgb="FF231F20"/>
        <rFont val="Arial"/>
        <family val="2"/>
      </rPr>
      <t>Dump Body</t>
    </r>
  </si>
  <si>
    <r>
      <rPr>
        <sz val="6.5"/>
        <color rgb="FF231F20"/>
        <rFont val="Arial"/>
        <family val="2"/>
      </rPr>
      <t>Truck (10yd)</t>
    </r>
  </si>
  <si>
    <r>
      <rPr>
        <sz val="6.5"/>
        <color rgb="FF231F20"/>
        <rFont val="Arial"/>
        <family val="2"/>
      </rPr>
      <t>Spreader, Chemical</t>
    </r>
  </si>
  <si>
    <r>
      <rPr>
        <sz val="6.5"/>
        <color rgb="FF231F20"/>
        <rFont val="Arial"/>
        <family val="2"/>
      </rPr>
      <t>to 4</t>
    </r>
  </si>
  <si>
    <r>
      <rPr>
        <sz val="6.5"/>
        <color rgb="FF231F20"/>
        <rFont val="Arial"/>
        <family val="2"/>
      </rPr>
      <t>Pump -  Trash Pump</t>
    </r>
  </si>
  <si>
    <r>
      <rPr>
        <sz val="6.5"/>
        <color rgb="FF231F20"/>
        <rFont val="Arial"/>
        <family val="2"/>
      </rPr>
      <t>10 MTC</t>
    </r>
  </si>
  <si>
    <r>
      <rPr>
        <sz val="6.5"/>
        <color rgb="FF231F20"/>
        <rFont val="Arial"/>
        <family val="2"/>
      </rPr>
      <t>2" Pump</t>
    </r>
  </si>
  <si>
    <r>
      <rPr>
        <sz val="6.5"/>
        <color rgb="FF231F20"/>
        <rFont val="Arial"/>
        <family val="2"/>
      </rPr>
      <t>to 7</t>
    </r>
  </si>
  <si>
    <r>
      <rPr>
        <sz val="6.5"/>
        <color rgb="FF231F20"/>
        <rFont val="Arial"/>
        <family val="2"/>
      </rPr>
      <t>10,000 gph</t>
    </r>
  </si>
  <si>
    <r>
      <rPr>
        <sz val="6.5"/>
        <color rgb="FF231F20"/>
        <rFont val="Arial"/>
        <family val="2"/>
      </rPr>
      <t>Pump</t>
    </r>
  </si>
  <si>
    <r>
      <rPr>
        <sz val="6.5"/>
        <color rgb="FF231F20"/>
        <rFont val="Arial"/>
        <family val="2"/>
      </rPr>
      <t>Centrifugal, 8M pump</t>
    </r>
  </si>
  <si>
    <r>
      <rPr>
        <sz val="6.5"/>
        <color rgb="FF231F20"/>
        <rFont val="Arial"/>
        <family val="2"/>
      </rPr>
      <t>2" - 10,000 gal/hr.</t>
    </r>
  </si>
  <si>
    <r>
      <rPr>
        <sz val="6.5"/>
        <color rgb="FF231F20"/>
        <rFont val="Arial"/>
        <family val="2"/>
      </rPr>
      <t>to 4.5</t>
    </r>
  </si>
  <si>
    <r>
      <rPr>
        <sz val="6.5"/>
        <color rgb="FF231F20"/>
        <rFont val="Arial"/>
        <family val="2"/>
      </rPr>
      <t>Hoses not included.</t>
    </r>
  </si>
  <si>
    <r>
      <rPr>
        <sz val="6.5"/>
        <color rgb="FF231F20"/>
        <rFont val="Arial"/>
        <family val="2"/>
      </rPr>
      <t>Diaphragm pump</t>
    </r>
  </si>
  <si>
    <r>
      <rPr>
        <sz val="6.5"/>
        <color rgb="FF231F20"/>
        <rFont val="Arial"/>
        <family val="2"/>
      </rPr>
      <t>2" - 3,000 gal/hr.</t>
    </r>
  </si>
  <si>
    <r>
      <rPr>
        <sz val="6.5"/>
        <color rgb="FF231F20"/>
        <rFont val="Arial"/>
        <family val="2"/>
      </rPr>
      <t>Centrifugal, 18M pump</t>
    </r>
  </si>
  <si>
    <r>
      <rPr>
        <sz val="6.5"/>
        <color rgb="FF231F20"/>
        <rFont val="Arial"/>
        <family val="2"/>
      </rPr>
      <t>3" - 18,000 gal/hr. pump</t>
    </r>
  </si>
  <si>
    <r>
      <rPr>
        <sz val="6.5"/>
        <color rgb="FF231F20"/>
        <rFont val="Arial"/>
        <family val="2"/>
      </rPr>
      <t>to 15</t>
    </r>
  </si>
  <si>
    <r>
      <rPr>
        <sz val="6.5"/>
        <color rgb="FF231F20"/>
        <rFont val="Arial"/>
        <family val="2"/>
      </rPr>
      <t>to 40</t>
    </r>
  </si>
  <si>
    <r>
      <rPr>
        <sz val="6.5"/>
        <color rgb="FF231F20"/>
        <rFont val="Arial"/>
        <family val="2"/>
      </rPr>
      <t>4" - 40,000 gal/hr.</t>
    </r>
  </si>
  <si>
    <r>
      <rPr>
        <sz val="6.5"/>
        <color rgb="FF231F20"/>
        <rFont val="Arial"/>
        <family val="2"/>
      </rPr>
      <t>to 95</t>
    </r>
  </si>
  <si>
    <r>
      <rPr>
        <sz val="6.5"/>
        <color rgb="FF231F20"/>
        <rFont val="Arial"/>
        <family val="2"/>
      </rPr>
      <t>Does not include Hoses.</t>
    </r>
  </si>
  <si>
    <r>
      <rPr>
        <sz val="6.5"/>
        <color rgb="FF231F20"/>
        <rFont val="Arial"/>
        <family val="2"/>
      </rPr>
      <t>to 350</t>
    </r>
  </si>
  <si>
    <r>
      <rPr>
        <sz val="6.5"/>
        <color rgb="FF231F20"/>
        <rFont val="Arial"/>
        <family val="2"/>
      </rPr>
      <t>to 425</t>
    </r>
  </si>
  <si>
    <r>
      <rPr>
        <sz val="6.5"/>
        <color rgb="FF231F20"/>
        <rFont val="Arial"/>
        <family val="2"/>
      </rPr>
      <t>to 575</t>
    </r>
  </si>
  <si>
    <r>
      <rPr>
        <sz val="6.5"/>
        <color rgb="FF231F20"/>
        <rFont val="Arial"/>
        <family val="2"/>
      </rPr>
      <t>Aerial Lift, Truck Mntd</t>
    </r>
  </si>
  <si>
    <r>
      <rPr>
        <sz val="6.5"/>
        <color rgb="FF231F20"/>
        <rFont val="Arial"/>
        <family val="2"/>
      </rPr>
      <t>Max. Platform Height</t>
    </r>
  </si>
  <si>
    <r>
      <rPr>
        <sz val="6.5"/>
        <color rgb="FF231F20"/>
        <rFont val="Arial"/>
        <family val="2"/>
      </rPr>
      <t>Add this rate to truck rate for total lift and truck rate</t>
    </r>
  </si>
  <si>
    <r>
      <rPr>
        <sz val="6.5"/>
        <color rgb="FF231F20"/>
        <rFont val="Arial"/>
        <family val="2"/>
      </rPr>
      <t>61 Ft</t>
    </r>
  </si>
  <si>
    <r>
      <rPr>
        <sz val="6.5"/>
        <color rgb="FF231F20"/>
        <rFont val="Arial"/>
        <family val="2"/>
      </rPr>
      <t>80 Ft</t>
    </r>
  </si>
  <si>
    <r>
      <rPr>
        <sz val="6.5"/>
        <color rgb="FF231F20"/>
        <rFont val="Arial"/>
        <family val="2"/>
      </rPr>
      <t>Max. Platform Load - 600Lbs</t>
    </r>
  </si>
  <si>
    <r>
      <rPr>
        <sz val="6.5"/>
        <color rgb="FF231F20"/>
        <rFont val="Arial"/>
        <family val="2"/>
      </rPr>
      <t>81 Ft -100 Ft. Ht.</t>
    </r>
  </si>
  <si>
    <r>
      <rPr>
        <sz val="6.5"/>
        <color rgb="FF231F20"/>
        <rFont val="Arial"/>
        <family val="2"/>
      </rPr>
      <t>Aerial Lift, Self-Propelled</t>
    </r>
  </si>
  <si>
    <r>
      <rPr>
        <sz val="6.5"/>
        <color rgb="FF231F20"/>
        <rFont val="Arial"/>
        <family val="2"/>
      </rPr>
      <t>37 Ft. Ht.</t>
    </r>
  </si>
  <si>
    <r>
      <rPr>
        <sz val="6.5"/>
        <color rgb="FF231F20"/>
        <rFont val="Arial"/>
        <family val="2"/>
      </rPr>
      <t>Articulated, Telescoping, Scissor.</t>
    </r>
  </si>
  <si>
    <r>
      <rPr>
        <sz val="6.5"/>
        <color rgb="FF231F20"/>
        <rFont val="Arial"/>
        <family val="2"/>
      </rPr>
      <t>60 Ft. Ht.</t>
    </r>
  </si>
  <si>
    <r>
      <rPr>
        <sz val="6.5"/>
        <color rgb="FF231F20"/>
        <rFont val="Arial"/>
        <family val="2"/>
      </rPr>
      <t>70 Ft. Ht.</t>
    </r>
  </si>
  <si>
    <r>
      <rPr>
        <sz val="6.5"/>
        <color rgb="FF231F20"/>
        <rFont val="Arial"/>
        <family val="2"/>
      </rPr>
      <t>125 Ft. Ht.</t>
    </r>
  </si>
  <si>
    <r>
      <rPr>
        <sz val="6.5"/>
        <color rgb="FF231F20"/>
        <rFont val="Arial"/>
        <family val="2"/>
      </rPr>
      <t>to 85</t>
    </r>
  </si>
  <si>
    <r>
      <rPr>
        <sz val="6.5"/>
        <color rgb="FF231F20"/>
        <rFont val="Arial"/>
        <family val="2"/>
      </rPr>
      <t>Articulated and Telescoping.</t>
    </r>
  </si>
  <si>
    <r>
      <rPr>
        <sz val="6.5"/>
        <color rgb="FF231F20"/>
        <rFont val="Arial"/>
        <family val="2"/>
      </rPr>
      <t>150 Ft. Ht.</t>
    </r>
  </si>
  <si>
    <r>
      <rPr>
        <sz val="6.5"/>
        <color rgb="FF231F20"/>
        <rFont val="Arial"/>
        <family val="2"/>
      </rPr>
      <t>I.C. Aerial Lift, Self-Propelled</t>
    </r>
  </si>
  <si>
    <r>
      <rPr>
        <sz val="6.5"/>
        <color rgb="FF231F20"/>
        <rFont val="Arial"/>
        <family val="2"/>
      </rPr>
      <t>Max. Platform Load - 500 Lbs</t>
    </r>
  </si>
  <si>
    <r>
      <rPr>
        <sz val="6.5"/>
        <color rgb="FF231F20"/>
        <rFont val="Arial"/>
        <family val="2"/>
      </rPr>
      <t>75"x155", 40Ft Ht.</t>
    </r>
  </si>
  <si>
    <r>
      <rPr>
        <sz val="6.5"/>
        <color rgb="FF231F20"/>
        <rFont val="Arial"/>
        <family val="2"/>
      </rPr>
      <t>2000 Lbs Capacity</t>
    </r>
  </si>
  <si>
    <r>
      <rPr>
        <sz val="6.5"/>
        <color rgb="FF231F20"/>
        <rFont val="Arial"/>
        <family val="2"/>
      </rPr>
      <t>Crane, Truck Mntd</t>
    </r>
  </si>
  <si>
    <r>
      <rPr>
        <sz val="6.5"/>
        <color rgb="FF231F20"/>
        <rFont val="Arial"/>
        <family val="2"/>
      </rPr>
      <t>Max. Lift Capacity</t>
    </r>
  </si>
  <si>
    <r>
      <rPr>
        <sz val="6.5"/>
        <color rgb="FF231F20"/>
        <rFont val="Arial"/>
        <family val="2"/>
      </rPr>
      <t>24000 Lbs</t>
    </r>
  </si>
  <si>
    <r>
      <rPr>
        <sz val="6.5"/>
        <color rgb="FF231F20"/>
        <rFont val="Arial"/>
        <family val="2"/>
      </rPr>
      <t>Include truck rate for total cost</t>
    </r>
  </si>
  <si>
    <r>
      <rPr>
        <sz val="6.5"/>
        <color rgb="FF231F20"/>
        <rFont val="Arial"/>
        <family val="2"/>
      </rPr>
      <t>36000 Lbs</t>
    </r>
  </si>
  <si>
    <r>
      <rPr>
        <sz val="6.5"/>
        <color rgb="FF231F20"/>
        <rFont val="Arial"/>
        <family val="2"/>
      </rPr>
      <t>60000 Lbs</t>
    </r>
  </si>
  <si>
    <r>
      <rPr>
        <sz val="6.5"/>
        <color rgb="FF231F20"/>
        <rFont val="Arial"/>
        <family val="2"/>
      </rPr>
      <t>Pump - Trash-Pump</t>
    </r>
  </si>
  <si>
    <r>
      <rPr>
        <sz val="6.5"/>
        <color rgb="FF231F20"/>
        <rFont val="Arial"/>
        <family val="2"/>
      </rPr>
      <t>CPB Rating - 10MTC</t>
    </r>
  </si>
  <si>
    <r>
      <rPr>
        <sz val="6.5"/>
        <color rgb="FF231F20"/>
        <rFont val="Arial"/>
        <family val="2"/>
      </rPr>
      <t>10000 gal/Hr</t>
    </r>
  </si>
  <si>
    <r>
      <rPr>
        <sz val="6.5"/>
        <color rgb="FF231F20"/>
        <rFont val="Arial"/>
        <family val="2"/>
      </rPr>
      <t>Self- Priming Trash Pump</t>
    </r>
  </si>
  <si>
    <r>
      <rPr>
        <sz val="6.5"/>
        <color rgb="FF231F20"/>
        <rFont val="Arial"/>
        <family val="2"/>
      </rPr>
      <t>Crane</t>
    </r>
  </si>
  <si>
    <r>
      <rPr>
        <sz val="6.5"/>
        <color rgb="FF231F20"/>
        <rFont val="Arial"/>
        <family val="2"/>
      </rPr>
      <t>8 MT</t>
    </r>
  </si>
  <si>
    <r>
      <rPr>
        <sz val="6.5"/>
        <color rgb="FF231F20"/>
        <rFont val="Arial"/>
        <family val="2"/>
      </rPr>
      <t>15 MT</t>
    </r>
  </si>
  <si>
    <r>
      <rPr>
        <sz val="6.5"/>
        <color rgb="FF231F20"/>
        <rFont val="Arial"/>
        <family val="2"/>
      </rPr>
      <t>50 MT</t>
    </r>
  </si>
  <si>
    <r>
      <rPr>
        <sz val="6.5"/>
        <color rgb="FF231F20"/>
        <rFont val="Arial"/>
        <family val="2"/>
      </rPr>
      <t>70 MT</t>
    </r>
  </si>
  <si>
    <r>
      <rPr>
        <sz val="6.5"/>
        <color rgb="FF231F20"/>
        <rFont val="Arial"/>
        <family val="2"/>
      </rPr>
      <t>110 MT</t>
    </r>
  </si>
  <si>
    <r>
      <rPr>
        <sz val="6.5"/>
        <color rgb="FF231F20"/>
        <rFont val="Arial"/>
        <family val="2"/>
      </rPr>
      <t>Saw, Concrete</t>
    </r>
  </si>
  <si>
    <r>
      <rPr>
        <sz val="6.5"/>
        <color rgb="FF231F20"/>
        <rFont val="Arial"/>
        <family val="2"/>
      </rPr>
      <t>Blade Diameter</t>
    </r>
  </si>
  <si>
    <r>
      <rPr>
        <sz val="6.5"/>
        <color rgb="FF231F20"/>
        <rFont val="Arial"/>
        <family val="2"/>
      </rPr>
      <t>14 In</t>
    </r>
  </si>
  <si>
    <r>
      <rPr>
        <sz val="6.5"/>
        <color rgb="FF231F20"/>
        <rFont val="Arial"/>
        <family val="2"/>
      </rPr>
      <t>to 14</t>
    </r>
  </si>
  <si>
    <r>
      <rPr>
        <sz val="6.5"/>
        <color rgb="FF231F20"/>
        <rFont val="Arial"/>
        <family val="2"/>
      </rPr>
      <t>26 In</t>
    </r>
  </si>
  <si>
    <r>
      <rPr>
        <sz val="6.5"/>
        <color rgb="FF231F20"/>
        <rFont val="Arial"/>
        <family val="2"/>
      </rPr>
      <t>Saw, Rock</t>
    </r>
  </si>
  <si>
    <r>
      <rPr>
        <sz val="6.5"/>
        <color rgb="FF231F20"/>
        <rFont val="Arial"/>
        <family val="2"/>
      </rPr>
      <t>Jackhammer (Dry)</t>
    </r>
  </si>
  <si>
    <r>
      <rPr>
        <sz val="6.5"/>
        <color rgb="FF231F20"/>
        <rFont val="Arial"/>
        <family val="2"/>
      </rPr>
      <t>Weight Class</t>
    </r>
  </si>
  <si>
    <r>
      <rPr>
        <sz val="6.5"/>
        <color rgb="FF231F20"/>
        <rFont val="Arial"/>
        <family val="2"/>
      </rPr>
      <t>25-45 Lbs</t>
    </r>
  </si>
  <si>
    <r>
      <rPr>
        <sz val="6.5"/>
        <color rgb="FF231F20"/>
        <rFont val="Arial"/>
        <family val="2"/>
      </rPr>
      <t>Jackhammer (Wet)</t>
    </r>
  </si>
  <si>
    <r>
      <rPr>
        <sz val="6.5"/>
        <color rgb="FF231F20"/>
        <rFont val="Arial"/>
        <family val="2"/>
      </rPr>
      <t>30-55 Lbs</t>
    </r>
  </si>
  <si>
    <r>
      <rPr>
        <sz val="6.5"/>
        <color rgb="FF231F20"/>
        <rFont val="Arial"/>
        <family val="2"/>
      </rPr>
      <t>Scraper</t>
    </r>
  </si>
  <si>
    <r>
      <rPr>
        <sz val="6.5"/>
        <color rgb="FF231F20"/>
        <rFont val="Arial"/>
        <family val="2"/>
      </rPr>
      <t>Scraper Capacity</t>
    </r>
  </si>
  <si>
    <r>
      <rPr>
        <sz val="6.5"/>
        <color rgb="FF231F20"/>
        <rFont val="Arial"/>
        <family val="2"/>
      </rPr>
      <t>16 CY</t>
    </r>
  </si>
  <si>
    <r>
      <rPr>
        <sz val="6.5"/>
        <color rgb="FF231F20"/>
        <rFont val="Arial"/>
        <family val="2"/>
      </rPr>
      <t>23 CY</t>
    </r>
  </si>
  <si>
    <r>
      <rPr>
        <sz val="6.5"/>
        <color rgb="FF231F20"/>
        <rFont val="Arial"/>
        <family val="2"/>
      </rPr>
      <t>to 365</t>
    </r>
  </si>
  <si>
    <r>
      <rPr>
        <sz val="6.5"/>
        <color rgb="FF231F20"/>
        <rFont val="Arial"/>
        <family val="2"/>
      </rPr>
      <t>34 CY</t>
    </r>
  </si>
  <si>
    <r>
      <rPr>
        <sz val="6.5"/>
        <color rgb="FF231F20"/>
        <rFont val="Arial"/>
        <family val="2"/>
      </rPr>
      <t>to 475</t>
    </r>
  </si>
  <si>
    <r>
      <rPr>
        <sz val="6.5"/>
        <color rgb="FF231F20"/>
        <rFont val="Arial"/>
        <family val="2"/>
      </rPr>
      <t>44 CY</t>
    </r>
  </si>
  <si>
    <r>
      <rPr>
        <sz val="6.5"/>
        <color rgb="FF231F20"/>
        <rFont val="Arial"/>
        <family val="2"/>
      </rPr>
      <t>to 600</t>
    </r>
  </si>
  <si>
    <r>
      <rPr>
        <sz val="6.5"/>
        <color rgb="FF231F20"/>
        <rFont val="Arial"/>
        <family val="2"/>
      </rPr>
      <t>Loader, Skid-Steer</t>
    </r>
  </si>
  <si>
    <r>
      <rPr>
        <sz val="6.5"/>
        <color rgb="FF231F20"/>
        <rFont val="Arial"/>
        <family val="2"/>
      </rPr>
      <t>Operating Capacity</t>
    </r>
  </si>
  <si>
    <r>
      <rPr>
        <sz val="6.5"/>
        <color rgb="FF231F20"/>
        <rFont val="Arial"/>
        <family val="2"/>
      </rPr>
      <t>1000 Lbs</t>
    </r>
  </si>
  <si>
    <r>
      <rPr>
        <sz val="6.5"/>
        <color rgb="FF231F20"/>
        <rFont val="Arial"/>
        <family val="2"/>
      </rPr>
      <t>2000 Lbs</t>
    </r>
  </si>
  <si>
    <r>
      <rPr>
        <sz val="6.5"/>
        <color rgb="FF231F20"/>
        <rFont val="Arial"/>
        <family val="2"/>
      </rPr>
      <t>3000 Lbs</t>
    </r>
  </si>
  <si>
    <r>
      <rPr>
        <sz val="6.5"/>
        <color rgb="FF231F20"/>
        <rFont val="Arial"/>
        <family val="2"/>
      </rPr>
      <t>Snow Blower, Truck Mntd</t>
    </r>
  </si>
  <si>
    <r>
      <rPr>
        <sz val="6.5"/>
        <color rgb="FF231F20"/>
        <rFont val="Arial"/>
        <family val="2"/>
      </rPr>
      <t>600 Tph</t>
    </r>
  </si>
  <si>
    <r>
      <rPr>
        <sz val="6.5"/>
        <color rgb="FF231F20"/>
        <rFont val="Arial"/>
        <family val="2"/>
      </rPr>
      <t>Does not include truck</t>
    </r>
  </si>
  <si>
    <r>
      <rPr>
        <sz val="6.5"/>
        <color rgb="FF231F20"/>
        <rFont val="Arial"/>
        <family val="2"/>
      </rPr>
      <t>1400 Tph</t>
    </r>
  </si>
  <si>
    <r>
      <rPr>
        <sz val="6.5"/>
        <color rgb="FF231F20"/>
        <rFont val="Arial"/>
        <family val="2"/>
      </rPr>
      <t>2000 Tph</t>
    </r>
  </si>
  <si>
    <r>
      <rPr>
        <sz val="6.5"/>
        <color rgb="FF231F20"/>
        <rFont val="Arial"/>
        <family val="2"/>
      </rPr>
      <t>to 340</t>
    </r>
  </si>
  <si>
    <r>
      <rPr>
        <sz val="6.5"/>
        <color rgb="FF231F20"/>
        <rFont val="Arial"/>
        <family val="2"/>
      </rPr>
      <t>2500 Tph</t>
    </r>
  </si>
  <si>
    <r>
      <rPr>
        <sz val="6.5"/>
        <color rgb="FF231F20"/>
        <rFont val="Arial"/>
        <family val="2"/>
      </rPr>
      <t>Snow Thrower, Walk Behind</t>
    </r>
  </si>
  <si>
    <r>
      <rPr>
        <sz val="6.5"/>
        <color rgb="FF231F20"/>
        <rFont val="Arial"/>
        <family val="2"/>
      </rPr>
      <t>Cutting Width</t>
    </r>
  </si>
  <si>
    <r>
      <rPr>
        <sz val="6.5"/>
        <color rgb="FF231F20"/>
        <rFont val="Arial"/>
        <family val="2"/>
      </rPr>
      <t>25 in</t>
    </r>
  </si>
  <si>
    <r>
      <rPr>
        <sz val="6.5"/>
        <color rgb="FF231F20"/>
        <rFont val="Arial"/>
        <family val="2"/>
      </rPr>
      <t>60 in</t>
    </r>
  </si>
  <si>
    <r>
      <rPr>
        <sz val="6.5"/>
        <color rgb="FF231F20"/>
        <rFont val="Arial"/>
        <family val="2"/>
      </rPr>
      <t>Snow Blower</t>
    </r>
  </si>
  <si>
    <r>
      <rPr>
        <sz val="6.5"/>
        <color rgb="FF231F20"/>
        <rFont val="Arial"/>
        <family val="2"/>
      </rPr>
      <t>2,000 Tph</t>
    </r>
  </si>
  <si>
    <r>
      <rPr>
        <sz val="6.5"/>
        <color rgb="FF231F20"/>
        <rFont val="Arial"/>
        <family val="2"/>
      </rPr>
      <t>2,500 Tph</t>
    </r>
  </si>
  <si>
    <r>
      <rPr>
        <sz val="6.5"/>
        <color rgb="FF231F20"/>
        <rFont val="Arial"/>
        <family val="2"/>
      </rPr>
      <t>3,500 Tph</t>
    </r>
  </si>
  <si>
    <r>
      <rPr>
        <sz val="6.5"/>
        <color rgb="FF231F20"/>
        <rFont val="Arial"/>
        <family val="2"/>
      </rPr>
      <t>Dust Control De-Ice Unit</t>
    </r>
  </si>
  <si>
    <r>
      <rPr>
        <sz val="6.5"/>
        <color rgb="FF231F20"/>
        <rFont val="Arial"/>
        <family val="2"/>
      </rPr>
      <t>1300-2000 gal</t>
    </r>
  </si>
  <si>
    <r>
      <rPr>
        <sz val="6.5"/>
        <color rgb="FF231F20"/>
        <rFont val="Arial"/>
        <family val="2"/>
      </rPr>
      <t>173"Lx98"Wx51"H</t>
    </r>
  </si>
  <si>
    <r>
      <rPr>
        <sz val="6.5"/>
        <color rgb="FF231F20"/>
        <rFont val="Arial"/>
        <family val="2"/>
      </rPr>
      <t>Hydro Pump w/100' 1/2" hose</t>
    </r>
  </si>
  <si>
    <r>
      <rPr>
        <sz val="6.5"/>
        <color rgb="FF231F20"/>
        <rFont val="Arial"/>
        <family val="2"/>
      </rPr>
      <t>Loader-Backhoe, Wheel</t>
    </r>
  </si>
  <si>
    <r>
      <rPr>
        <sz val="6.5"/>
        <color rgb="FF231F20"/>
        <rFont val="Arial"/>
        <family val="2"/>
      </rPr>
      <t>Loader Bucket Capacity</t>
    </r>
  </si>
  <si>
    <r>
      <rPr>
        <sz val="6.5"/>
        <color rgb="FF231F20"/>
        <rFont val="Arial"/>
        <family val="2"/>
      </rPr>
      <t>Loader and Backhoe Buckets included.</t>
    </r>
  </si>
  <si>
    <r>
      <rPr>
        <sz val="6.5"/>
        <color rgb="FF231F20"/>
        <rFont val="Arial"/>
        <family val="2"/>
      </rPr>
      <t>1.75 CY</t>
    </r>
  </si>
  <si>
    <r>
      <rPr>
        <sz val="6.5"/>
        <color rgb="FF231F20"/>
        <rFont val="Arial"/>
        <family val="2"/>
      </rPr>
      <t>to 115</t>
    </r>
  </si>
  <si>
    <r>
      <rPr>
        <sz val="6.5"/>
        <color rgb="FF231F20"/>
        <rFont val="Arial"/>
        <family val="2"/>
      </rPr>
      <t>Distributor,  Asphalt</t>
    </r>
  </si>
  <si>
    <r>
      <rPr>
        <sz val="6.5"/>
        <color rgb="FF231F20"/>
        <rFont val="Arial"/>
        <family val="2"/>
      </rPr>
      <t>Tank Capacity</t>
    </r>
  </si>
  <si>
    <r>
      <rPr>
        <sz val="6.5"/>
        <color rgb="FF231F20"/>
        <rFont val="Arial"/>
        <family val="2"/>
      </rPr>
      <t>500 Gal</t>
    </r>
  </si>
  <si>
    <r>
      <rPr>
        <sz val="6.5"/>
        <color rgb="FF231F20"/>
        <rFont val="Arial"/>
        <family val="2"/>
      </rPr>
      <t>burners, insulated tank, and circulating spray bar.</t>
    </r>
  </si>
  <si>
    <r>
      <rPr>
        <sz val="6.5"/>
        <color rgb="FF231F20"/>
        <rFont val="Arial"/>
        <family val="2"/>
      </rPr>
      <t>1000 Gal</t>
    </r>
  </si>
  <si>
    <r>
      <rPr>
        <sz val="6.5"/>
        <color rgb="FF231F20"/>
        <rFont val="Arial"/>
        <family val="2"/>
      </rPr>
      <t>burners, insulated tank, and circulating spray bar.  Include</t>
    </r>
  </si>
  <si>
    <r>
      <rPr>
        <sz val="6.5"/>
        <color rgb="FF231F20"/>
        <rFont val="Arial"/>
        <family val="2"/>
      </rPr>
      <t>4000 Gal</t>
    </r>
  </si>
  <si>
    <r>
      <rPr>
        <sz val="6.5"/>
        <color rgb="FF231F20"/>
        <rFont val="Arial"/>
        <family val="2"/>
      </rPr>
      <t>Distributor</t>
    </r>
  </si>
  <si>
    <r>
      <rPr>
        <sz val="6.5"/>
        <color rgb="FF231F20"/>
        <rFont val="Arial"/>
        <family val="2"/>
      </rPr>
      <t>ETNYRE Oil Distributor Model - PB348</t>
    </r>
  </si>
  <si>
    <r>
      <rPr>
        <sz val="6.5"/>
        <color rgb="FF231F20"/>
        <rFont val="Arial"/>
        <family val="2"/>
      </rPr>
      <t>ETNYRE Quad Chip Spreader</t>
    </r>
  </si>
  <si>
    <r>
      <rPr>
        <sz val="6.5"/>
        <color rgb="FF231F20"/>
        <rFont val="Arial"/>
        <family val="2"/>
      </rPr>
      <t>Trailer, Dump</t>
    </r>
  </si>
  <si>
    <r>
      <rPr>
        <sz val="6.5"/>
        <color rgb="FF231F20"/>
        <rFont val="Arial"/>
        <family val="2"/>
      </rPr>
      <t>20 CY</t>
    </r>
  </si>
  <si>
    <r>
      <rPr>
        <sz val="6.5"/>
        <color rgb="FF231F20"/>
        <rFont val="Arial"/>
        <family val="2"/>
      </rPr>
      <t>30 CY</t>
    </r>
  </si>
  <si>
    <r>
      <rPr>
        <sz val="6.5"/>
        <color rgb="FF231F20"/>
        <rFont val="Arial"/>
        <family val="2"/>
      </rPr>
      <t>Trailer, Equipment</t>
    </r>
  </si>
  <si>
    <r>
      <rPr>
        <sz val="6.5"/>
        <color rgb="FF231F20"/>
        <rFont val="Arial"/>
        <family val="2"/>
      </rPr>
      <t>30 Tons</t>
    </r>
  </si>
  <si>
    <r>
      <rPr>
        <sz val="6.5"/>
        <color rgb="FF231F20"/>
        <rFont val="Arial"/>
        <family val="2"/>
      </rPr>
      <t>40 Tons</t>
    </r>
  </si>
  <si>
    <r>
      <rPr>
        <sz val="6.5"/>
        <color rgb="FF231F20"/>
        <rFont val="Arial"/>
        <family val="2"/>
      </rPr>
      <t>60 Tons</t>
    </r>
  </si>
  <si>
    <r>
      <rPr>
        <sz val="6.5"/>
        <color rgb="FF231F20"/>
        <rFont val="Arial"/>
        <family val="2"/>
      </rPr>
      <t>120 Tons</t>
    </r>
  </si>
  <si>
    <r>
      <rPr>
        <sz val="6.5"/>
        <color rgb="FF231F20"/>
        <rFont val="Arial"/>
        <family val="2"/>
      </rPr>
      <t>Trailer, Water</t>
    </r>
  </si>
  <si>
    <r>
      <rPr>
        <sz val="6.5"/>
        <color rgb="FF231F20"/>
        <rFont val="Arial"/>
        <family val="2"/>
      </rPr>
      <t>with sump and a rear spraybar.</t>
    </r>
  </si>
  <si>
    <r>
      <rPr>
        <sz val="6.5"/>
        <color rgb="FF231F20"/>
        <rFont val="Arial"/>
        <family val="2"/>
      </rPr>
      <t>6000 Gal</t>
    </r>
  </si>
  <si>
    <r>
      <rPr>
        <sz val="6.5"/>
        <color rgb="FF231F20"/>
        <rFont val="Arial"/>
        <family val="2"/>
      </rPr>
      <t>10000 Gal</t>
    </r>
  </si>
  <si>
    <r>
      <rPr>
        <sz val="6.5"/>
        <color rgb="FF231F20"/>
        <rFont val="Arial"/>
        <family val="2"/>
      </rPr>
      <t>14000 Gal</t>
    </r>
  </si>
  <si>
    <r>
      <rPr>
        <sz val="6.5"/>
        <color rgb="FF231F20"/>
        <rFont val="Arial"/>
        <family val="2"/>
      </rPr>
      <t>Truck- Water Tanker</t>
    </r>
  </si>
  <si>
    <r>
      <rPr>
        <sz val="6.5"/>
        <color rgb="FF231F20"/>
        <rFont val="Arial"/>
        <family val="2"/>
      </rPr>
      <t>1000 gal. tank</t>
    </r>
  </si>
  <si>
    <r>
      <rPr>
        <sz val="6.5"/>
        <color rgb="FF231F20"/>
        <rFont val="Arial"/>
        <family val="2"/>
      </rPr>
      <t>Tub Grinder</t>
    </r>
  </si>
  <si>
    <r>
      <rPr>
        <sz val="6.5"/>
        <color rgb="FF231F20"/>
        <rFont val="Arial"/>
        <family val="2"/>
      </rPr>
      <t>to 440</t>
    </r>
  </si>
  <si>
    <r>
      <rPr>
        <sz val="6.5"/>
        <color rgb="FF231F20"/>
        <rFont val="Arial"/>
        <family val="2"/>
      </rPr>
      <t>to 630</t>
    </r>
  </si>
  <si>
    <r>
      <rPr>
        <sz val="6.5"/>
        <color rgb="FF231F20"/>
        <rFont val="Arial"/>
        <family val="2"/>
      </rPr>
      <t>to 760</t>
    </r>
  </si>
  <si>
    <r>
      <rPr>
        <sz val="6.5"/>
        <color rgb="FF231F20"/>
        <rFont val="Arial"/>
        <family val="2"/>
      </rPr>
      <t>Horizontal Grinder</t>
    </r>
  </si>
  <si>
    <r>
      <rPr>
        <sz val="6.5"/>
        <color rgb="FF231F20"/>
        <rFont val="Arial"/>
        <family val="2"/>
      </rPr>
      <t>Model HG6000</t>
    </r>
  </si>
  <si>
    <r>
      <rPr>
        <sz val="6.5"/>
        <color rgb="FF231F20"/>
        <rFont val="Arial"/>
        <family val="2"/>
      </rPr>
      <t>Stump Grinder</t>
    </r>
  </si>
  <si>
    <r>
      <rPr>
        <sz val="6.5"/>
        <color rgb="FF231F20"/>
        <rFont val="Arial"/>
        <family val="2"/>
      </rPr>
      <t>1988 Vermeer SC-112</t>
    </r>
  </si>
  <si>
    <r>
      <rPr>
        <sz val="6.5"/>
        <color rgb="FF231F20"/>
        <rFont val="Arial"/>
        <family val="2"/>
      </rPr>
      <t>24" grinding wheel</t>
    </r>
  </si>
  <si>
    <r>
      <rPr>
        <sz val="6.5"/>
        <color rgb="FF231F20"/>
        <rFont val="Arial"/>
        <family val="2"/>
      </rPr>
      <t>Sprayer, Seed</t>
    </r>
  </si>
  <si>
    <r>
      <rPr>
        <sz val="6.5"/>
        <color rgb="FF231F20"/>
        <rFont val="Arial"/>
        <family val="2"/>
      </rPr>
      <t>Working Capacity</t>
    </r>
  </si>
  <si>
    <r>
      <rPr>
        <sz val="6.5"/>
        <color rgb="FF231F20"/>
        <rFont val="Arial"/>
        <family val="2"/>
      </rPr>
      <t>750 Gal</t>
    </r>
  </si>
  <si>
    <r>
      <rPr>
        <sz val="6.5"/>
        <color rgb="FF231F20"/>
        <rFont val="Arial"/>
        <family val="2"/>
      </rPr>
      <t>Does not include Prime
Mover.</t>
    </r>
  </si>
  <si>
    <r>
      <rPr>
        <sz val="6.5"/>
        <color rgb="FF231F20"/>
        <rFont val="Arial"/>
        <family val="2"/>
      </rPr>
      <t>1250 Gal</t>
    </r>
  </si>
  <si>
    <r>
      <rPr>
        <sz val="6.5"/>
        <color rgb="FF231F20"/>
        <rFont val="Arial"/>
        <family val="2"/>
      </rPr>
      <t>Trailer &amp; truck mounted.
Does not include Prime</t>
    </r>
  </si>
  <si>
    <r>
      <rPr>
        <sz val="6.5"/>
        <color rgb="FF231F20"/>
        <rFont val="Arial"/>
        <family val="2"/>
      </rPr>
      <t>3500 Gal</t>
    </r>
  </si>
  <si>
    <r>
      <rPr>
        <sz val="6.5"/>
        <color rgb="FF231F20"/>
        <rFont val="Arial"/>
        <family val="2"/>
      </rPr>
      <t>Mulcher, Trailer Mntd</t>
    </r>
  </si>
  <si>
    <r>
      <rPr>
        <sz val="6.5"/>
        <color rgb="FF231F20"/>
        <rFont val="Arial"/>
        <family val="2"/>
      </rPr>
      <t>7 TPH</t>
    </r>
  </si>
  <si>
    <r>
      <rPr>
        <sz val="6.5"/>
        <color rgb="FF231F20"/>
        <rFont val="Arial"/>
        <family val="2"/>
      </rPr>
      <t>10 TPH</t>
    </r>
  </si>
  <si>
    <r>
      <rPr>
        <sz val="6.5"/>
        <color rgb="FF231F20"/>
        <rFont val="Arial"/>
        <family val="2"/>
      </rPr>
      <t>20 TPH</t>
    </r>
  </si>
  <si>
    <r>
      <rPr>
        <sz val="6.5"/>
        <color rgb="FF231F20"/>
        <rFont val="Arial"/>
        <family val="2"/>
      </rPr>
      <t>to 120</t>
    </r>
  </si>
  <si>
    <r>
      <rPr>
        <sz val="6.5"/>
        <color rgb="FF231F20"/>
        <rFont val="Arial"/>
        <family val="2"/>
      </rPr>
      <t>Soil Recycler WR 2400</t>
    </r>
  </si>
  <si>
    <r>
      <rPr>
        <sz val="6.5"/>
        <color rgb="FF231F20"/>
        <rFont val="Arial"/>
        <family val="2"/>
      </rPr>
      <t>w 317 gal fuel tank</t>
    </r>
  </si>
  <si>
    <r>
      <rPr>
        <sz val="6.5"/>
        <color rgb="FF231F20"/>
        <rFont val="Arial"/>
        <family val="2"/>
      </rPr>
      <t>Trailer CAT</t>
    </r>
  </si>
  <si>
    <r>
      <rPr>
        <sz val="6.5"/>
        <color rgb="FF231F20"/>
        <rFont val="Arial"/>
        <family val="2"/>
      </rPr>
      <t>Double Belly Bottom-dump Trailer</t>
    </r>
  </si>
  <si>
    <r>
      <rPr>
        <sz val="6.5"/>
        <color rgb="FF231F20"/>
        <rFont val="Arial"/>
        <family val="2"/>
      </rPr>
      <t>26 CY of soil in one dump</t>
    </r>
  </si>
  <si>
    <r>
      <rPr>
        <sz val="6.5"/>
        <color rgb="FF231F20"/>
        <rFont val="Arial"/>
        <family val="2"/>
      </rPr>
      <t>13 CY  of soil each berry</t>
    </r>
  </si>
  <si>
    <r>
      <rPr>
        <sz val="6.5"/>
        <color rgb="FF231F20"/>
        <rFont val="Arial"/>
        <family val="2"/>
      </rPr>
      <t>Rake</t>
    </r>
  </si>
  <si>
    <r>
      <rPr>
        <sz val="6.5"/>
        <color rgb="FF231F20"/>
        <rFont val="Arial"/>
        <family val="2"/>
      </rPr>
      <t>Barber Beach Sand Rake 600HDr, towed</t>
    </r>
  </si>
  <si>
    <r>
      <rPr>
        <sz val="6.5"/>
        <color rgb="FF231F20"/>
        <rFont val="Arial"/>
        <family val="2"/>
      </rPr>
      <t>Chipper</t>
    </r>
  </si>
  <si>
    <r>
      <rPr>
        <sz val="6.5"/>
        <color rgb="FF231F20"/>
        <rFont val="Arial"/>
        <family val="2"/>
      </rPr>
      <t>Wildcat 626 Cougar Trommel Screen chipper w belt</t>
    </r>
  </si>
  <si>
    <r>
      <rPr>
        <sz val="6.5"/>
        <color rgb="FF231F20"/>
        <rFont val="Arial"/>
        <family val="2"/>
      </rPr>
      <t>Trailer, Office</t>
    </r>
  </si>
  <si>
    <r>
      <rPr>
        <sz val="6.5"/>
        <color rgb="FF231F20"/>
        <rFont val="Arial"/>
        <family val="2"/>
      </rPr>
      <t>Trailer Size</t>
    </r>
  </si>
  <si>
    <r>
      <rPr>
        <sz val="6.5"/>
        <color rgb="FF231F20"/>
        <rFont val="Arial"/>
        <family val="2"/>
      </rPr>
      <t>8' x 24'</t>
    </r>
  </si>
  <si>
    <r>
      <rPr>
        <sz val="6.5"/>
        <color rgb="FF231F20"/>
        <rFont val="Arial"/>
        <family val="2"/>
      </rPr>
      <t>Cargo Size 16ft</t>
    </r>
  </si>
  <si>
    <r>
      <rPr>
        <sz val="6.5"/>
        <color rgb="FF231F20"/>
        <rFont val="Arial"/>
        <family val="2"/>
      </rPr>
      <t>8' x 32'</t>
    </r>
  </si>
  <si>
    <r>
      <rPr>
        <sz val="6.5"/>
        <color rgb="FF231F20"/>
        <rFont val="Arial"/>
        <family val="2"/>
      </rPr>
      <t>Cargo Size 24ft</t>
    </r>
  </si>
  <si>
    <r>
      <rPr>
        <sz val="6.5"/>
        <color rgb="FF231F20"/>
        <rFont val="Arial"/>
        <family val="2"/>
      </rPr>
      <t>10' x 32'</t>
    </r>
  </si>
  <si>
    <r>
      <rPr>
        <sz val="6.5"/>
        <color rgb="FF231F20"/>
        <rFont val="Arial"/>
        <family val="2"/>
      </rPr>
      <t>Cargo Size 20ft</t>
    </r>
  </si>
  <si>
    <r>
      <rPr>
        <sz val="6.5"/>
        <color rgb="FF231F20"/>
        <rFont val="Arial"/>
        <family val="2"/>
      </rPr>
      <t>Trailer</t>
    </r>
  </si>
  <si>
    <r>
      <rPr>
        <sz val="6.5"/>
        <color rgb="FF231F20"/>
        <rFont val="Arial"/>
        <family val="2"/>
      </rPr>
      <t>Haz-Mat Equipment trailer</t>
    </r>
  </si>
  <si>
    <r>
      <rPr>
        <sz val="6.5"/>
        <color rgb="FF231F20"/>
        <rFont val="Arial"/>
        <family val="2"/>
      </rPr>
      <t>8'x18'</t>
    </r>
  </si>
  <si>
    <r>
      <rPr>
        <sz val="6.5"/>
        <color rgb="FF231F20"/>
        <rFont val="Arial"/>
        <family val="2"/>
      </rPr>
      <t>Trailer, Covered Utility Trailer</t>
    </r>
  </si>
  <si>
    <r>
      <rPr>
        <sz val="6.5"/>
        <color rgb="FF231F20"/>
        <rFont val="Arial"/>
        <family val="2"/>
      </rPr>
      <t>(7’ X  16’)</t>
    </r>
  </si>
  <si>
    <r>
      <rPr>
        <sz val="6.5"/>
        <color rgb="FF231F20"/>
        <rFont val="Arial"/>
        <family val="2"/>
      </rPr>
      <t>Trailer, Dodge Ram</t>
    </r>
  </si>
  <si>
    <r>
      <rPr>
        <sz val="6.5"/>
        <color rgb="FF231F20"/>
        <rFont val="Arial"/>
        <family val="2"/>
      </rPr>
      <t>8' x 24' shower trailer- 12 showers</t>
    </r>
  </si>
  <si>
    <r>
      <rPr>
        <sz val="6.5"/>
        <color rgb="FF231F20"/>
        <rFont val="Arial"/>
        <family val="2"/>
      </rPr>
      <t>Trailer, Dodge</t>
    </r>
  </si>
  <si>
    <r>
      <rPr>
        <sz val="6.5"/>
        <color rgb="FF231F20"/>
        <rFont val="Arial"/>
        <family val="2"/>
      </rPr>
      <t>32’ flatbed water</t>
    </r>
  </si>
  <si>
    <r>
      <rPr>
        <sz val="6.5"/>
        <color rgb="FF231F20"/>
        <rFont val="Arial"/>
        <family val="2"/>
      </rPr>
      <t>Trencher</t>
    </r>
  </si>
  <si>
    <r>
      <rPr>
        <sz val="6.5"/>
        <color rgb="FF231F20"/>
        <rFont val="Arial"/>
        <family val="2"/>
      </rPr>
      <t>Wheel Mounted. Chain and Wheel.</t>
    </r>
  </si>
  <si>
    <r>
      <rPr>
        <sz val="6.5"/>
        <color rgb="FF231F20"/>
        <rFont val="Arial"/>
        <family val="2"/>
      </rPr>
      <t>Trencher accessories</t>
    </r>
  </si>
  <si>
    <r>
      <rPr>
        <sz val="6.5"/>
        <color rgb="FF231F20"/>
        <rFont val="Arial"/>
        <family val="2"/>
      </rPr>
      <t>2008 Griswold Trenchbox</t>
    </r>
  </si>
  <si>
    <r>
      <rPr>
        <sz val="6.5"/>
        <color rgb="FF231F20"/>
        <rFont val="Arial"/>
        <family val="2"/>
      </rPr>
      <t>Plow, Cable</t>
    </r>
  </si>
  <si>
    <r>
      <rPr>
        <sz val="6.5"/>
        <color rgb="FF231F20"/>
        <rFont val="Arial"/>
        <family val="2"/>
      </rPr>
      <t>Plow Depth</t>
    </r>
  </si>
  <si>
    <r>
      <rPr>
        <sz val="6.5"/>
        <color rgb="FF231F20"/>
        <rFont val="Arial"/>
        <family val="2"/>
      </rPr>
      <t>24 in</t>
    </r>
  </si>
  <si>
    <r>
      <rPr>
        <sz val="6.5"/>
        <color rgb="FF231F20"/>
        <rFont val="Arial"/>
        <family val="2"/>
      </rPr>
      <t>36 in</t>
    </r>
  </si>
  <si>
    <r>
      <rPr>
        <sz val="6.5"/>
        <color rgb="FF231F20"/>
        <rFont val="Arial"/>
        <family val="2"/>
      </rPr>
      <t>48 in</t>
    </r>
  </si>
  <si>
    <r>
      <rPr>
        <sz val="6.5"/>
        <color rgb="FF231F20"/>
        <rFont val="Arial"/>
        <family val="2"/>
      </rPr>
      <t>Derrick, Hydraulic Digger</t>
    </r>
  </si>
  <si>
    <r>
      <rPr>
        <sz val="6.5"/>
        <color rgb="FF231F20"/>
        <rFont val="Arial"/>
        <family val="2"/>
      </rPr>
      <t>Max. Boom Length</t>
    </r>
  </si>
  <si>
    <r>
      <rPr>
        <sz val="6.5"/>
        <color rgb="FF231F20"/>
        <rFont val="Arial"/>
        <family val="2"/>
      </rPr>
      <t>60 Ft</t>
    </r>
  </si>
  <si>
    <r>
      <rPr>
        <sz val="6.5"/>
        <color rgb="FF231F20"/>
        <rFont val="Arial"/>
        <family val="2"/>
      </rPr>
      <t>alignment attachment. Include truck rate</t>
    </r>
  </si>
  <si>
    <r>
      <rPr>
        <sz val="6.5"/>
        <color rgb="FF231F20"/>
        <rFont val="Arial"/>
        <family val="2"/>
      </rPr>
      <t>90 Ft</t>
    </r>
  </si>
  <si>
    <r>
      <rPr>
        <sz val="6.5"/>
        <color rgb="FF231F20"/>
        <rFont val="Arial"/>
        <family val="2"/>
      </rPr>
      <t>Truck, Concrete Mixer</t>
    </r>
  </si>
  <si>
    <r>
      <rPr>
        <sz val="6.5"/>
        <color rgb="FF231F20"/>
        <rFont val="Arial"/>
        <family val="2"/>
      </rPr>
      <t>Mixer Capacity</t>
    </r>
  </si>
  <si>
    <r>
      <rPr>
        <sz val="6.5"/>
        <color rgb="FF231F20"/>
        <rFont val="Arial"/>
        <family val="2"/>
      </rPr>
      <t>13 CY</t>
    </r>
  </si>
  <si>
    <r>
      <rPr>
        <sz val="6.5"/>
        <color rgb="FF231F20"/>
        <rFont val="Arial"/>
        <family val="2"/>
      </rPr>
      <t>Truck, Fire</t>
    </r>
  </si>
  <si>
    <r>
      <rPr>
        <sz val="6.5"/>
        <color rgb="FF231F20"/>
        <rFont val="Arial"/>
        <family val="2"/>
      </rPr>
      <t>100 Ft Ladder</t>
    </r>
  </si>
  <si>
    <r>
      <rPr>
        <sz val="6.5"/>
        <color rgb="FF231F20"/>
        <rFont val="Arial"/>
        <family val="2"/>
      </rPr>
      <t>Pump Capacity</t>
    </r>
  </si>
  <si>
    <r>
      <rPr>
        <sz val="6.5"/>
        <color rgb="FF231F20"/>
        <rFont val="Arial"/>
        <family val="2"/>
      </rPr>
      <t>1000 GPM</t>
    </r>
  </si>
  <si>
    <r>
      <rPr>
        <sz val="6.5"/>
        <color rgb="FF231F20"/>
        <rFont val="Arial"/>
        <family val="2"/>
      </rPr>
      <t>1250 GPM</t>
    </r>
  </si>
  <si>
    <r>
      <rPr>
        <sz val="6.5"/>
        <color rgb="FF231F20"/>
        <rFont val="Arial"/>
        <family val="2"/>
      </rPr>
      <t>1500 GPM</t>
    </r>
  </si>
  <si>
    <r>
      <rPr>
        <sz val="6.5"/>
        <color rgb="FF231F20"/>
        <rFont val="Arial"/>
        <family val="2"/>
      </rPr>
      <t>2000 GPM</t>
    </r>
  </si>
  <si>
    <r>
      <rPr>
        <sz val="6.5"/>
        <color rgb="FF231F20"/>
        <rFont val="Arial"/>
        <family val="2"/>
      </rPr>
      <t>Truck, Fire Ladder</t>
    </r>
  </si>
  <si>
    <r>
      <rPr>
        <sz val="6.5"/>
        <color rgb="FF231F20"/>
        <rFont val="Arial"/>
        <family val="2"/>
      </rPr>
      <t>Ladder length</t>
    </r>
  </si>
  <si>
    <r>
      <rPr>
        <sz val="6.5"/>
        <color rgb="FF231F20"/>
        <rFont val="Arial"/>
        <family val="2"/>
      </rPr>
      <t>75 FT</t>
    </r>
  </si>
  <si>
    <r>
      <rPr>
        <sz val="6.5"/>
        <color rgb="FF231F20"/>
        <rFont val="Arial"/>
        <family val="2"/>
      </rPr>
      <t>150 FT</t>
    </r>
  </si>
  <si>
    <r>
      <rPr>
        <sz val="6.5"/>
        <color rgb="FF231F20"/>
        <rFont val="Arial"/>
        <family val="2"/>
      </rPr>
      <t>No Ladder</t>
    </r>
  </si>
  <si>
    <r>
      <rPr>
        <sz val="6.5"/>
        <color rgb="FF231F20"/>
        <rFont val="Arial"/>
        <family val="2"/>
      </rPr>
      <t>Rescure Equipment</t>
    </r>
  </si>
  <si>
    <r>
      <rPr>
        <sz val="6.5"/>
        <color rgb="FF231F20"/>
        <rFont val="Arial"/>
        <family val="2"/>
      </rPr>
      <t>Truck, Flatbed</t>
    </r>
  </si>
  <si>
    <r>
      <rPr>
        <sz val="6.5"/>
        <color rgb="FF231F20"/>
        <rFont val="Arial"/>
        <family val="2"/>
      </rPr>
      <t>Maximum Gvw</t>
    </r>
  </si>
  <si>
    <r>
      <rPr>
        <sz val="6.5"/>
        <color rgb="FF231F20"/>
        <rFont val="Arial"/>
        <family val="2"/>
      </rPr>
      <t>15000 Lbs</t>
    </r>
  </si>
  <si>
    <r>
      <rPr>
        <sz val="6.5"/>
        <color rgb="FF231F20"/>
        <rFont val="Arial"/>
        <family val="2"/>
      </rPr>
      <t>25000 Lbs</t>
    </r>
  </si>
  <si>
    <r>
      <rPr>
        <sz val="6.5"/>
        <color rgb="FF231F20"/>
        <rFont val="Arial"/>
        <family val="2"/>
      </rPr>
      <t>30000 Lbs</t>
    </r>
  </si>
  <si>
    <r>
      <rPr>
        <sz val="6.5"/>
        <color rgb="FF231F20"/>
        <rFont val="Arial"/>
        <family val="2"/>
      </rPr>
      <t>45000 Lbs</t>
    </r>
  </si>
  <si>
    <r>
      <rPr>
        <sz val="6.5"/>
        <color rgb="FF231F20"/>
        <rFont val="Arial"/>
        <family val="2"/>
      </rPr>
      <t>Trailer, semi</t>
    </r>
  </si>
  <si>
    <r>
      <rPr>
        <sz val="6.5"/>
        <color rgb="FF231F20"/>
        <rFont val="Arial"/>
        <family val="2"/>
      </rPr>
      <t>48ft to 53ft, flat-bed, freight, two
axle</t>
    </r>
  </si>
  <si>
    <r>
      <rPr>
        <sz val="6.5"/>
        <color rgb="FF231F20"/>
        <rFont val="Arial"/>
        <family val="2"/>
      </rPr>
      <t>50,000+ gvwr</t>
    </r>
  </si>
  <si>
    <r>
      <rPr>
        <sz val="6.5"/>
        <color rgb="FF231F20"/>
        <rFont val="Arial"/>
        <family val="2"/>
      </rPr>
      <t>enclosed 48 ft to 53 ft, two axles</t>
    </r>
  </si>
  <si>
    <r>
      <rPr>
        <sz val="6.5"/>
        <color rgb="FF231F20"/>
        <rFont val="Arial"/>
        <family val="2"/>
      </rPr>
      <t>28ft, single axle, freight</t>
    </r>
  </si>
  <si>
    <r>
      <rPr>
        <sz val="6.5"/>
        <color rgb="FF231F20"/>
        <rFont val="Arial"/>
        <family val="2"/>
      </rPr>
      <t>25,000 gvwr</t>
    </r>
  </si>
  <si>
    <r>
      <rPr>
        <sz val="6.5"/>
        <color rgb="FF231F20"/>
        <rFont val="Arial"/>
        <family val="2"/>
      </rPr>
      <t>Flat bed utility trailer</t>
    </r>
  </si>
  <si>
    <r>
      <rPr>
        <sz val="6.5"/>
        <color rgb="FF231F20"/>
        <rFont val="Arial"/>
        <family val="2"/>
      </rPr>
      <t>6 ton</t>
    </r>
  </si>
  <si>
    <r>
      <rPr>
        <sz val="6.5"/>
        <color rgb="FF231F20"/>
        <rFont val="Arial"/>
        <family val="2"/>
      </rPr>
      <t>Cleaner, Sewer/Catch Basin</t>
    </r>
  </si>
  <si>
    <r>
      <rPr>
        <sz val="6.5"/>
        <color rgb="FF231F20"/>
        <rFont val="Arial"/>
        <family val="2"/>
      </rPr>
      <t>Hopper Capacity</t>
    </r>
  </si>
  <si>
    <r>
      <rPr>
        <sz val="6.5"/>
        <color rgb="FF231F20"/>
        <rFont val="Arial"/>
        <family val="2"/>
      </rPr>
      <t>Truck Mounted.</t>
    </r>
  </si>
  <si>
    <r>
      <rPr>
        <sz val="6.5"/>
        <color rgb="FF231F20"/>
        <rFont val="Arial"/>
        <family val="2"/>
      </rPr>
      <t>Vactor</t>
    </r>
  </si>
  <si>
    <r>
      <rPr>
        <sz val="6.5"/>
        <color rgb="FF231F20"/>
        <rFont val="Arial"/>
        <family val="2"/>
      </rPr>
      <t>800 Gal Spoils/400 Gal Water</t>
    </r>
  </si>
  <si>
    <r>
      <rPr>
        <sz val="6.5"/>
        <color rgb="FF231F20"/>
        <rFont val="Arial"/>
        <family val="2"/>
      </rPr>
      <t>500/800 gal</t>
    </r>
  </si>
  <si>
    <r>
      <rPr>
        <sz val="6.5"/>
        <color rgb="FF231F20"/>
        <rFont val="Arial"/>
        <family val="2"/>
      </rPr>
      <t>Truck, Hydro Vac</t>
    </r>
  </si>
  <si>
    <r>
      <rPr>
        <sz val="6.5"/>
        <color rgb="FF231F20"/>
        <rFont val="Arial"/>
        <family val="2"/>
      </rPr>
      <t>model LP555DT</t>
    </r>
  </si>
  <si>
    <r>
      <rPr>
        <sz val="6.5"/>
        <color rgb="FF231F20"/>
        <rFont val="Arial"/>
        <family val="2"/>
      </rPr>
      <t>Leaf Vac</t>
    </r>
  </si>
  <si>
    <r>
      <rPr>
        <sz val="6.5"/>
        <color rgb="FF231F20"/>
        <rFont val="Arial"/>
        <family val="2"/>
      </rPr>
      <t>Tow by Truck 22,000 cfm capacity</t>
    </r>
  </si>
  <si>
    <r>
      <rPr>
        <sz val="6.5"/>
        <color rgb="FF231F20"/>
        <rFont val="Arial"/>
        <family val="2"/>
      </rPr>
      <t>Leaf Vac + Truck Code 8811</t>
    </r>
  </si>
  <si>
    <r>
      <rPr>
        <sz val="6.5"/>
        <color rgb="FF231F20"/>
        <rFont val="Arial"/>
        <family val="2"/>
      </rPr>
      <t>Truck, Vacuum</t>
    </r>
  </si>
  <si>
    <r>
      <rPr>
        <sz val="6.5"/>
        <color rgb="FF231F20"/>
        <rFont val="Arial"/>
        <family val="2"/>
      </rPr>
      <t>60,000 GVW</t>
    </r>
  </si>
  <si>
    <r>
      <rPr>
        <sz val="6.5"/>
        <color rgb="FF231F20"/>
        <rFont val="Arial"/>
        <family val="2"/>
      </rPr>
      <t>Litter Picker</t>
    </r>
  </si>
  <si>
    <r>
      <rPr>
        <sz val="6.5"/>
        <color rgb="FF231F20"/>
        <rFont val="Arial"/>
        <family val="2"/>
      </rPr>
      <t>model 2007 Barber</t>
    </r>
  </si>
  <si>
    <r>
      <rPr>
        <sz val="6.5"/>
        <color rgb="FF231F20"/>
        <rFont val="Arial"/>
        <family val="2"/>
      </rPr>
      <t>towed by tractor</t>
    </r>
  </si>
  <si>
    <r>
      <rPr>
        <sz val="6.5"/>
        <color rgb="FF231F20"/>
        <rFont val="Arial"/>
        <family val="2"/>
      </rPr>
      <t>Truck, Dump</t>
    </r>
  </si>
  <si>
    <r>
      <rPr>
        <sz val="6.5"/>
        <color rgb="FF231F20"/>
        <rFont val="Arial"/>
        <family val="2"/>
      </rPr>
      <t>Struck Capacity</t>
    </r>
  </si>
  <si>
    <r>
      <rPr>
        <sz val="6.5"/>
        <color rgb="FF231F20"/>
        <rFont val="Arial"/>
        <family val="2"/>
      </rPr>
      <t>to 220</t>
    </r>
  </si>
  <si>
    <r>
      <rPr>
        <sz val="6.5"/>
        <color rgb="FF231F20"/>
        <rFont val="Arial"/>
        <family val="2"/>
      </rPr>
      <t>to 320</t>
    </r>
  </si>
  <si>
    <r>
      <rPr>
        <sz val="6.5"/>
        <color rgb="FF231F20"/>
        <rFont val="Arial"/>
        <family val="2"/>
      </rPr>
      <t>18 CY</t>
    </r>
  </si>
  <si>
    <r>
      <rPr>
        <sz val="6.5"/>
        <color rgb="FF231F20"/>
        <rFont val="Arial"/>
        <family val="2"/>
      </rPr>
      <t>Truck, Dump, Off Highway</t>
    </r>
  </si>
  <si>
    <r>
      <rPr>
        <sz val="6.5"/>
        <color rgb="FF231F20"/>
        <rFont val="Arial"/>
        <family val="2"/>
      </rPr>
      <t>28 CY</t>
    </r>
  </si>
  <si>
    <r>
      <rPr>
        <sz val="6.5"/>
        <color rgb="FF231F20"/>
        <rFont val="Arial"/>
        <family val="2"/>
      </rPr>
      <t>to 450</t>
    </r>
  </si>
  <si>
    <r>
      <rPr>
        <sz val="6.5"/>
        <color rgb="FF231F20"/>
        <rFont val="Arial"/>
        <family val="2"/>
      </rPr>
      <t>Truck, Garbage</t>
    </r>
  </si>
  <si>
    <r>
      <rPr>
        <sz val="6.5"/>
        <color rgb="FF231F20"/>
        <rFont val="Arial"/>
        <family val="2"/>
      </rPr>
      <t>25 CY</t>
    </r>
  </si>
  <si>
    <r>
      <rPr>
        <sz val="6.5"/>
        <color rgb="FF231F20"/>
        <rFont val="Arial"/>
        <family val="2"/>
      </rPr>
      <t>to 255</t>
    </r>
  </si>
  <si>
    <r>
      <rPr>
        <sz val="6.5"/>
        <color rgb="FF231F20"/>
        <rFont val="Arial"/>
        <family val="2"/>
      </rPr>
      <t>32 CY</t>
    </r>
  </si>
  <si>
    <r>
      <rPr>
        <sz val="6.5"/>
        <color rgb="FF231F20"/>
        <rFont val="Arial"/>
        <family val="2"/>
      </rPr>
      <t>to 325</t>
    </r>
  </si>
  <si>
    <r>
      <rPr>
        <sz val="6.5"/>
        <color rgb="FF231F20"/>
        <rFont val="Arial"/>
        <family val="2"/>
      </rPr>
      <t>E-BAM Services</t>
    </r>
  </si>
  <si>
    <r>
      <rPr>
        <sz val="6.5"/>
        <color rgb="FF231F20"/>
        <rFont val="Arial"/>
        <family val="2"/>
      </rPr>
      <t>Environmental Beta Attenuation Air
Monitor</t>
    </r>
  </si>
  <si>
    <r>
      <rPr>
        <sz val="6.5"/>
        <color rgb="FF231F20"/>
        <rFont val="Arial"/>
        <family val="2"/>
      </rPr>
      <t>Powered by Solar System</t>
    </r>
  </si>
  <si>
    <r>
      <rPr>
        <sz val="6.5"/>
        <color rgb="FF231F20"/>
        <rFont val="Arial"/>
        <family val="2"/>
      </rPr>
      <t>Attenuator, safety</t>
    </r>
  </si>
  <si>
    <r>
      <rPr>
        <sz val="6.5"/>
        <color rgb="FF231F20"/>
        <rFont val="Arial"/>
        <family val="2"/>
      </rPr>
      <t>that can stop a vehicle at 60 mph</t>
    </r>
  </si>
  <si>
    <r>
      <rPr>
        <sz val="6.5"/>
        <color rgb="FF231F20"/>
        <rFont val="Arial"/>
        <family val="2"/>
      </rPr>
      <t>Truck, Attenuator</t>
    </r>
  </si>
  <si>
    <r>
      <rPr>
        <sz val="6.5"/>
        <color rgb="FF231F20"/>
        <rFont val="Arial"/>
        <family val="2"/>
      </rPr>
      <t>2004 Truck Mounted for 60 mph</t>
    </r>
  </si>
  <si>
    <r>
      <rPr>
        <sz val="6.5"/>
        <color rgb="FF231F20"/>
        <rFont val="Arial"/>
        <family val="2"/>
      </rPr>
      <t>Truck, tow</t>
    </r>
  </si>
  <si>
    <r>
      <rPr>
        <sz val="6.5"/>
        <color rgb="FF231F20"/>
        <rFont val="Arial"/>
        <family val="2"/>
      </rPr>
      <t>1987 Chevy Kodiak 70</t>
    </r>
  </si>
  <si>
    <r>
      <rPr>
        <sz val="6.5"/>
        <color rgb="FF231F20"/>
        <rFont val="Arial"/>
        <family val="2"/>
      </rPr>
      <t>Van, Custom</t>
    </r>
  </si>
  <si>
    <r>
      <rPr>
        <sz val="6.5"/>
        <color rgb="FF231F20"/>
        <rFont val="Arial"/>
        <family val="2"/>
      </rPr>
      <t>Special Service Canteen Truck</t>
    </r>
  </si>
  <si>
    <r>
      <rPr>
        <sz val="6.5"/>
        <color rgb="FF231F20"/>
        <rFont val="Arial"/>
        <family val="2"/>
      </rPr>
      <t>Van, step</t>
    </r>
  </si>
  <si>
    <r>
      <rPr>
        <sz val="6.5"/>
        <color rgb="FF231F20"/>
        <rFont val="Arial"/>
        <family val="2"/>
      </rPr>
      <t>model MT10FD</t>
    </r>
  </si>
  <si>
    <r>
      <rPr>
        <sz val="6.5"/>
        <color rgb="FF231F20"/>
        <rFont val="Arial"/>
        <family val="2"/>
      </rPr>
      <t>Van-up to 15 passenger</t>
    </r>
  </si>
  <si>
    <r>
      <rPr>
        <sz val="6.5"/>
        <color rgb="FF231F20"/>
        <rFont val="Arial"/>
        <family val="2"/>
      </rPr>
      <t>light duty, class 1</t>
    </r>
  </si>
  <si>
    <r>
      <rPr>
        <sz val="6.5"/>
        <color rgb="FF231F20"/>
        <rFont val="Arial"/>
        <family val="2"/>
      </rPr>
      <t>225-300</t>
    </r>
  </si>
  <si>
    <r>
      <rPr>
        <sz val="6.5"/>
        <color rgb="FF231F20"/>
        <rFont val="Arial"/>
        <family val="2"/>
      </rPr>
      <t>light duty, class 2</t>
    </r>
  </si>
  <si>
    <r>
      <rPr>
        <sz val="6.5"/>
        <color rgb="FF231F20"/>
        <rFont val="Arial"/>
        <family val="2"/>
      </rPr>
      <t>Van-cargo</t>
    </r>
  </si>
  <si>
    <r>
      <rPr>
        <sz val="6.5"/>
        <color rgb="FF231F20"/>
        <rFont val="Arial"/>
        <family val="2"/>
      </rPr>
      <t>225 - 300</t>
    </r>
  </si>
  <si>
    <r>
      <rPr>
        <sz val="6.5"/>
        <color rgb="FF231F20"/>
        <rFont val="Arial"/>
        <family val="2"/>
      </rPr>
      <t>Vehicle, Small</t>
    </r>
  </si>
  <si>
    <r>
      <rPr>
        <sz val="6.5"/>
        <color rgb="FF231F20"/>
        <rFont val="Arial"/>
        <family val="2"/>
      </rPr>
      <t>Vehicle, Recreational</t>
    </r>
  </si>
  <si>
    <r>
      <rPr>
        <sz val="6.5"/>
        <color rgb="FF231F20"/>
        <rFont val="Arial"/>
        <family val="2"/>
      </rPr>
      <t>Golf Cart</t>
    </r>
  </si>
  <si>
    <r>
      <rPr>
        <sz val="6.5"/>
        <color rgb="FF231F20"/>
        <rFont val="Arial"/>
        <family val="2"/>
      </rPr>
      <t>2 person</t>
    </r>
  </si>
  <si>
    <r>
      <rPr>
        <sz val="6.5"/>
        <color rgb="FF231F20"/>
        <rFont val="Arial"/>
        <family val="2"/>
      </rPr>
      <t>Vibrator, Concrete</t>
    </r>
  </si>
  <si>
    <r>
      <rPr>
        <sz val="6.5"/>
        <color rgb="FF231F20"/>
        <rFont val="Arial"/>
        <family val="2"/>
      </rPr>
      <t>Welder, Portable</t>
    </r>
  </si>
  <si>
    <r>
      <rPr>
        <sz val="6.5"/>
        <color rgb="FF231F20"/>
        <rFont val="Arial"/>
        <family val="2"/>
      </rPr>
      <t>to 16</t>
    </r>
  </si>
  <si>
    <r>
      <rPr>
        <sz val="6.5"/>
        <color rgb="FF231F20"/>
        <rFont val="Arial"/>
        <family val="2"/>
      </rPr>
      <t>Includes ground cable and lead cable.</t>
    </r>
  </si>
  <si>
    <r>
      <rPr>
        <sz val="6.5"/>
        <color rgb="FF231F20"/>
        <rFont val="Arial"/>
        <family val="2"/>
      </rPr>
      <t>to 34</t>
    </r>
  </si>
  <si>
    <r>
      <rPr>
        <sz val="6.5"/>
        <color rgb="FF231F20"/>
        <rFont val="Arial"/>
        <family val="2"/>
      </rPr>
      <t>Truck, Water</t>
    </r>
  </si>
  <si>
    <r>
      <rPr>
        <sz val="6.5"/>
        <color rgb="FF231F20"/>
        <rFont val="Arial"/>
        <family val="2"/>
      </rPr>
      <t>2500 Gal</t>
    </r>
  </si>
  <si>
    <r>
      <rPr>
        <sz val="6.5"/>
        <color rgb="FF231F20"/>
        <rFont val="Arial"/>
        <family val="2"/>
      </rPr>
      <t>Include pump and rear spray system.</t>
    </r>
  </si>
  <si>
    <r>
      <rPr>
        <sz val="6.5"/>
        <color rgb="FF231F20"/>
        <rFont val="Arial"/>
        <family val="2"/>
      </rPr>
      <t>Container &amp; roll off truck</t>
    </r>
  </si>
  <si>
    <r>
      <rPr>
        <sz val="6.5"/>
        <color rgb="FF231F20"/>
        <rFont val="Arial"/>
        <family val="2"/>
      </rPr>
      <t>30 yds</t>
    </r>
  </si>
  <si>
    <r>
      <rPr>
        <sz val="6.5"/>
        <color rgb="FF231F20"/>
        <rFont val="Arial"/>
        <family val="2"/>
      </rPr>
      <t>Truck, Tractor</t>
    </r>
  </si>
  <si>
    <r>
      <rPr>
        <sz val="6.5"/>
        <color rgb="FF231F20"/>
        <rFont val="Arial"/>
        <family val="2"/>
      </rPr>
      <t>1997 Freightliner F120</t>
    </r>
  </si>
  <si>
    <r>
      <rPr>
        <sz val="6.5"/>
        <color rgb="FF231F20"/>
        <rFont val="Arial"/>
        <family val="2"/>
      </rPr>
      <t>4 x 2</t>
    </r>
  </si>
  <si>
    <r>
      <rPr>
        <sz val="6.5"/>
        <color rgb="FF231F20"/>
        <rFont val="Arial"/>
        <family val="2"/>
      </rPr>
      <t>25000 lbs</t>
    </r>
  </si>
  <si>
    <r>
      <rPr>
        <sz val="6.5"/>
        <color rgb="FF231F20"/>
        <rFont val="Arial"/>
        <family val="2"/>
      </rPr>
      <t>35000 lbs</t>
    </r>
  </si>
  <si>
    <r>
      <rPr>
        <sz val="6.5"/>
        <color rgb="FF231F20"/>
        <rFont val="Arial"/>
        <family val="2"/>
      </rPr>
      <t>to 330</t>
    </r>
  </si>
  <si>
    <r>
      <rPr>
        <sz val="6.5"/>
        <color rgb="FF231F20"/>
        <rFont val="Arial"/>
        <family val="2"/>
      </rPr>
      <t>6 x 2</t>
    </r>
  </si>
  <si>
    <r>
      <rPr>
        <sz val="6.5"/>
        <color rgb="FF231F20"/>
        <rFont val="Arial"/>
        <family val="2"/>
      </rPr>
      <t>45000 lbs</t>
    </r>
  </si>
  <si>
    <r>
      <rPr>
        <sz val="6.5"/>
        <color rgb="FF231F20"/>
        <rFont val="Arial"/>
        <family val="2"/>
      </rPr>
      <t>Truck, freight</t>
    </r>
  </si>
  <si>
    <r>
      <rPr>
        <sz val="6.5"/>
        <color rgb="FF231F20"/>
        <rFont val="Arial"/>
        <family val="2"/>
      </rPr>
      <t>Enclosed w/lift gate. Medium duty class 5</t>
    </r>
  </si>
  <si>
    <r>
      <rPr>
        <sz val="6.5"/>
        <color rgb="FF231F20"/>
        <rFont val="Arial"/>
        <family val="2"/>
      </rPr>
      <t>gvwr 16000-19500 Lbs</t>
    </r>
  </si>
  <si>
    <r>
      <rPr>
        <sz val="6.5"/>
        <color rgb="FF231F20"/>
        <rFont val="Arial"/>
        <family val="2"/>
      </rPr>
      <t>Truck, backhoe carrier</t>
    </r>
  </si>
  <si>
    <r>
      <rPr>
        <sz val="6.5"/>
        <color rgb="FF231F20"/>
        <rFont val="Arial"/>
        <family val="2"/>
      </rPr>
      <t>Three axle, class 8, heavy duty</t>
    </r>
  </si>
  <si>
    <r>
      <rPr>
        <sz val="6.5"/>
        <color rgb="FF231F20"/>
        <rFont val="Arial"/>
        <family val="2"/>
      </rPr>
      <t>over 33000Lbs</t>
    </r>
  </si>
  <si>
    <r>
      <rPr>
        <sz val="6.5"/>
        <color rgb="FF231F20"/>
        <rFont val="Arial"/>
        <family val="2"/>
      </rPr>
      <t>Eenclosed w/lift gate. Heavy duty, class</t>
    </r>
  </si>
  <si>
    <r>
      <rPr>
        <sz val="6.5"/>
        <color rgb="FF231F20"/>
        <rFont val="Arial"/>
        <family val="2"/>
      </rPr>
      <t>7, 26,001 to 33,000 lbs
gvwr</t>
    </r>
  </si>
  <si>
    <r>
      <rPr>
        <sz val="6.5"/>
        <color rgb="FF231F20"/>
        <rFont val="Arial"/>
        <family val="2"/>
      </rPr>
      <t>Truck</t>
    </r>
  </si>
  <si>
    <r>
      <rPr>
        <sz val="6.5"/>
        <color rgb="FF231F20"/>
        <rFont val="Arial"/>
        <family val="2"/>
      </rPr>
      <t>Tilt and roll-back, two axle, class 7 heavy duty,</t>
    </r>
  </si>
  <si>
    <r>
      <rPr>
        <sz val="6.5"/>
        <color rgb="FF231F20"/>
        <rFont val="Arial"/>
        <family val="2"/>
      </rPr>
      <t>to 33,000 gvwr</t>
    </r>
  </si>
  <si>
    <r>
      <rPr>
        <sz val="6.5"/>
        <color rgb="FF231F20"/>
        <rFont val="Arial"/>
        <family val="2"/>
      </rPr>
      <t>Truck,</t>
    </r>
  </si>
  <si>
    <r>
      <rPr>
        <sz val="6.5"/>
        <color rgb="FF231F20"/>
        <rFont val="Arial"/>
        <family val="2"/>
      </rPr>
      <t>Tilt and roll back, three axle. class 8 heavy duty</t>
    </r>
  </si>
  <si>
    <r>
      <rPr>
        <sz val="6.5"/>
        <color rgb="FF231F20"/>
        <rFont val="Arial"/>
        <family val="2"/>
      </rPr>
      <t>over 33,001+ gvwr</t>
    </r>
  </si>
  <si>
    <r>
      <rPr>
        <sz val="6.5"/>
        <color rgb="FF231F20"/>
        <rFont val="Arial"/>
        <family val="2"/>
      </rPr>
      <t>Truck, Pickup</t>
    </r>
  </si>
  <si>
    <r>
      <rPr>
        <sz val="6.5"/>
        <color rgb="FF231F20"/>
        <rFont val="Arial"/>
        <family val="2"/>
      </rPr>
      <t>When transporting people.</t>
    </r>
  </si>
  <si>
    <r>
      <rPr>
        <sz val="6.5"/>
        <color rgb="FF231F20"/>
        <rFont val="Arial"/>
        <family val="2"/>
      </rPr>
      <t>1/2-ton Pickup Truck</t>
    </r>
  </si>
  <si>
    <r>
      <rPr>
        <sz val="6.5"/>
        <color rgb="FF231F20"/>
        <rFont val="Arial"/>
        <family val="2"/>
      </rPr>
      <t>4x2-Axle</t>
    </r>
  </si>
  <si>
    <r>
      <rPr>
        <sz val="6.5"/>
        <color rgb="FF231F20"/>
        <rFont val="Arial"/>
        <family val="2"/>
      </rPr>
      <t>1-ton Pickup Truck</t>
    </r>
  </si>
  <si>
    <r>
      <rPr>
        <sz val="6.5"/>
        <color rgb="FF231F20"/>
        <rFont val="Arial"/>
        <family val="2"/>
      </rPr>
      <t>1 1/4-ton Pickup Truck</t>
    </r>
  </si>
  <si>
    <r>
      <rPr>
        <sz val="6.5"/>
        <color rgb="FF231F20"/>
        <rFont val="Arial"/>
        <family val="2"/>
      </rPr>
      <t>1 1/2-ton Pickup Truck</t>
    </r>
  </si>
  <si>
    <r>
      <rPr>
        <sz val="6.5"/>
        <color rgb="FF231F20"/>
        <rFont val="Arial"/>
        <family val="2"/>
      </rPr>
      <t>1 3/4-ton Pickup Truck</t>
    </r>
  </si>
  <si>
    <r>
      <rPr>
        <sz val="6.5"/>
        <color rgb="FF231F20"/>
        <rFont val="Arial"/>
        <family val="2"/>
      </rPr>
      <t>3/4-ton Pickup Truck</t>
    </r>
  </si>
  <si>
    <r>
      <rPr>
        <b/>
        <sz val="6.5"/>
        <color rgb="FF231F20"/>
        <rFont val="Arial"/>
        <family val="2"/>
      </rPr>
      <t>hour</t>
    </r>
  </si>
  <si>
    <r>
      <rPr>
        <sz val="6.5"/>
        <color rgb="FF231F20"/>
        <rFont val="Arial"/>
        <family val="2"/>
      </rPr>
      <t>4x4-Axle</t>
    </r>
  </si>
  <si>
    <r>
      <rPr>
        <sz val="6.5"/>
        <color rgb="FF231F20"/>
        <rFont val="Arial"/>
        <family val="2"/>
      </rPr>
      <t>Crew</t>
    </r>
  </si>
  <si>
    <r>
      <rPr>
        <sz val="6.5"/>
        <color rgb="FF231F20"/>
        <rFont val="Arial"/>
        <family val="2"/>
      </rPr>
      <t>Skidder accessory</t>
    </r>
  </si>
  <si>
    <r>
      <rPr>
        <sz val="6.5"/>
        <color rgb="FF231F20"/>
        <rFont val="Arial"/>
        <family val="2"/>
      </rPr>
      <t>2005 JCB Grapple Claw</t>
    </r>
  </si>
  <si>
    <r>
      <rPr>
        <sz val="6.5"/>
        <color rgb="FF231F20"/>
        <rFont val="Arial"/>
        <family val="2"/>
      </rPr>
      <t>Forklift, accessory</t>
    </r>
  </si>
  <si>
    <r>
      <rPr>
        <sz val="6.5"/>
        <color rgb="FF231F20"/>
        <rFont val="Arial"/>
        <family val="2"/>
      </rPr>
      <t>2005 ACS Grapple Bucket</t>
    </r>
  </si>
  <si>
    <r>
      <rPr>
        <sz val="6.5"/>
        <color rgb="FF231F20"/>
        <rFont val="Arial"/>
        <family val="2"/>
      </rPr>
      <t>Truck,  Loader</t>
    </r>
  </si>
  <si>
    <r>
      <rPr>
        <sz val="6.5"/>
        <color rgb="FF231F20"/>
        <rFont val="Arial"/>
        <family val="2"/>
      </rPr>
      <t>Debris/Log  (Knuckleboom
Loader/Truck)</t>
    </r>
  </si>
  <si>
    <r>
      <rPr>
        <sz val="6.5"/>
        <color rgb="FF231F20"/>
        <rFont val="Arial"/>
        <family val="2"/>
      </rPr>
      <t>Chipper- Wood Recycler</t>
    </r>
  </si>
  <si>
    <r>
      <rPr>
        <sz val="6.5"/>
        <color rgb="FF231F20"/>
        <rFont val="Arial"/>
        <family val="2"/>
      </rPr>
      <t>Cat 16 engine</t>
    </r>
  </si>
  <si>
    <r>
      <rPr>
        <sz val="6.5"/>
        <color rgb="FF231F20"/>
        <rFont val="Arial"/>
        <family val="2"/>
      </rPr>
      <t>model Cat 525B</t>
    </r>
  </si>
  <si>
    <r>
      <rPr>
        <sz val="6.5"/>
        <color rgb="FF231F20"/>
        <rFont val="Arial"/>
        <family val="2"/>
      </rPr>
      <t>up to 160</t>
    </r>
  </si>
  <si>
    <r>
      <rPr>
        <sz val="6.5"/>
        <color rgb="FF231F20"/>
        <rFont val="Arial"/>
        <family val="2"/>
      </rPr>
      <t>40K lbs- model Cat  525C</t>
    </r>
  </si>
  <si>
    <r>
      <rPr>
        <sz val="6.5"/>
        <color rgb="FF231F20"/>
        <rFont val="Arial"/>
        <family val="2"/>
      </rPr>
      <t>161 and up</t>
    </r>
  </si>
  <si>
    <r>
      <rPr>
        <sz val="6.5"/>
        <color rgb="FF231F20"/>
        <rFont val="Arial"/>
        <family val="2"/>
      </rPr>
      <t>Truck, service</t>
    </r>
  </si>
  <si>
    <r>
      <rPr>
        <sz val="6.5"/>
        <color rgb="FF231F20"/>
        <rFont val="Arial"/>
        <family val="2"/>
      </rPr>
      <t>fuel and lube</t>
    </r>
  </si>
  <si>
    <r>
      <rPr>
        <sz val="6.5"/>
        <color rgb="FF231F20"/>
        <rFont val="Arial"/>
        <family val="2"/>
      </rPr>
      <t>up to 26,000 gvwr</t>
    </r>
  </si>
  <si>
    <r>
      <rPr>
        <sz val="6.5"/>
        <color rgb="FF231F20"/>
        <rFont val="Arial"/>
        <family val="2"/>
      </rPr>
      <t>215-225</t>
    </r>
  </si>
  <si>
    <r>
      <rPr>
        <sz val="6.5"/>
        <color rgb="FF231F20"/>
        <rFont val="Arial"/>
        <family val="2"/>
      </rPr>
      <t>Truck, fuel</t>
    </r>
  </si>
  <si>
    <r>
      <rPr>
        <sz val="6.5"/>
        <color rgb="FF231F20"/>
        <rFont val="Arial"/>
        <family val="2"/>
      </rPr>
      <t>2009 International 1,800 gal. storage tank</t>
    </r>
  </si>
  <si>
    <r>
      <rPr>
        <sz val="6.5"/>
        <color rgb="FF231F20"/>
        <rFont val="Arial"/>
        <family val="2"/>
      </rPr>
      <t>Mobile Command Trailer</t>
    </r>
  </si>
  <si>
    <r>
      <rPr>
        <sz val="6.5"/>
        <color rgb="FF231F20"/>
        <rFont val="Arial"/>
        <family val="2"/>
      </rPr>
      <t>(8’ X 28’) with 7.5 KW Generator</t>
    </r>
  </si>
  <si>
    <r>
      <rPr>
        <sz val="6.5"/>
        <color rgb="FF231F20"/>
        <rFont val="Arial"/>
        <family val="2"/>
      </rPr>
      <t>Mobile Response Trailer</t>
    </r>
  </si>
  <si>
    <r>
      <rPr>
        <sz val="6.5"/>
        <color rgb="FF231F20"/>
        <rFont val="Arial"/>
        <family val="2"/>
      </rPr>
      <t>(8’ X 31’) with 4.5 KW Generator?</t>
    </r>
  </si>
  <si>
    <r>
      <rPr>
        <sz val="6.5"/>
        <color rgb="FF231F20"/>
        <rFont val="Arial"/>
        <family val="2"/>
      </rPr>
      <t>Mobile Command Center</t>
    </r>
  </si>
  <si>
    <r>
      <rPr>
        <sz val="6.5"/>
        <color rgb="FF231F20"/>
        <rFont val="Arial"/>
        <family val="2"/>
      </rPr>
      <t>(unified) (RV) Ulitimaster MP-35</t>
    </r>
  </si>
  <si>
    <r>
      <rPr>
        <sz val="6.5"/>
        <color rgb="FF231F20"/>
        <rFont val="Arial"/>
        <family val="2"/>
      </rPr>
      <t>43 FT Long with Generator</t>
    </r>
  </si>
  <si>
    <r>
      <rPr>
        <sz val="6.5"/>
        <color rgb="FF231F20"/>
        <rFont val="Arial"/>
        <family val="2"/>
      </rPr>
      <t>Mobile Command Post Vehicle</t>
    </r>
  </si>
  <si>
    <r>
      <rPr>
        <sz val="6.5"/>
        <color rgb="FF231F20"/>
        <rFont val="Arial"/>
        <family val="2"/>
      </rPr>
      <t>(RV) (In- Motion)</t>
    </r>
  </si>
  <si>
    <r>
      <rPr>
        <sz val="6.5"/>
        <color rgb="FF231F20"/>
        <rFont val="Arial"/>
        <family val="2"/>
      </rPr>
      <t>22-Ft Long</t>
    </r>
  </si>
  <si>
    <r>
      <rPr>
        <sz val="6.5"/>
        <color rgb="FF231F20"/>
        <rFont val="Arial"/>
        <family val="2"/>
      </rPr>
      <t>(RV) (Stationary)  w/9.6 KW
Generator</t>
    </r>
  </si>
  <si>
    <r>
      <rPr>
        <sz val="6.5"/>
        <color rgb="FF231F20"/>
        <rFont val="Arial"/>
        <family val="2"/>
      </rPr>
      <t>Mobile Command Center
(Trailer)</t>
    </r>
  </si>
  <si>
    <r>
      <rPr>
        <sz val="6.5"/>
        <color rgb="FF231F20"/>
        <rFont val="Arial"/>
        <family val="2"/>
      </rPr>
      <t>48'x8' Trailer, Fully Equiped Mobile
Command Center</t>
    </r>
  </si>
  <si>
    <r>
      <rPr>
        <sz val="6.5"/>
        <color rgb="FF231F20"/>
        <rFont val="Arial"/>
        <family val="2"/>
      </rPr>
      <t>48-Ft Long</t>
    </r>
  </si>
  <si>
    <r>
      <rPr>
        <sz val="6.5"/>
        <color rgb="FF231F20"/>
        <rFont val="Arial"/>
        <family val="2"/>
      </rPr>
      <t>48'x8' When being Moved w/Truck
Tractor</t>
    </r>
  </si>
  <si>
    <r>
      <rPr>
        <sz val="6.5"/>
        <color rgb="FF231F20"/>
        <rFont val="Arial"/>
        <family val="2"/>
      </rPr>
      <t>43'x8.5' x 13.5'H with self 30kw
Generator</t>
    </r>
  </si>
  <si>
    <r>
      <rPr>
        <sz val="6.5"/>
        <color rgb="FF231F20"/>
        <rFont val="Arial"/>
        <family val="2"/>
      </rPr>
      <t>2007-Freightliner MT-55, (RV)</t>
    </r>
  </si>
  <si>
    <r>
      <rPr>
        <sz val="6.5"/>
        <color rgb="FF231F20"/>
        <rFont val="Arial"/>
        <family val="2"/>
      </rPr>
      <t>Mobile Command Van</t>
    </r>
  </si>
  <si>
    <r>
      <rPr>
        <sz val="6.5"/>
        <color rgb="FF231F20"/>
        <rFont val="Arial"/>
        <family val="2"/>
      </rPr>
      <t>1990- Ford Econoline- Communication Van</t>
    </r>
  </si>
  <si>
    <r>
      <rPr>
        <sz val="6.5"/>
        <color rgb="FF231F20"/>
        <rFont val="Arial"/>
        <family val="2"/>
      </rPr>
      <t>47.5' X 8.75 Fully Equip' (In motion) (RV)</t>
    </r>
  </si>
  <si>
    <r>
      <rPr>
        <sz val="6.5"/>
        <color rgb="FF231F20"/>
        <rFont val="Arial"/>
        <family val="2"/>
      </rPr>
      <t>47.5' X 8.75 Fully Equip' (Stationary)</t>
    </r>
  </si>
  <si>
    <r>
      <rPr>
        <sz val="6.5"/>
        <color rgb="FF231F20"/>
        <rFont val="Arial"/>
        <family val="2"/>
      </rPr>
      <t>Mobile Command Vehicle</t>
    </r>
  </si>
  <si>
    <r>
      <rPr>
        <sz val="6.5"/>
        <color rgb="FF231F20"/>
        <rFont val="Arial"/>
        <family val="2"/>
      </rPr>
      <t>53' X 8.75 Fully Equip</t>
    </r>
  </si>
  <si>
    <r>
      <rPr>
        <sz val="6.5"/>
        <color rgb="FF231F20"/>
        <rFont val="Arial"/>
        <family val="2"/>
      </rPr>
      <t>480-550</t>
    </r>
  </si>
  <si>
    <r>
      <rPr>
        <sz val="6.5"/>
        <color rgb="FF231F20"/>
        <rFont val="Arial"/>
        <family val="2"/>
      </rPr>
      <t>Light Tower</t>
    </r>
  </si>
  <si>
    <r>
      <rPr>
        <sz val="6.5"/>
        <color rgb="FF231F20"/>
        <rFont val="Arial"/>
        <family val="2"/>
      </rPr>
      <t>Terex/Amida AL 4000.  with (4)
500 watt lights</t>
    </r>
  </si>
  <si>
    <r>
      <rPr>
        <sz val="6.5"/>
        <color rgb="FF231F20"/>
        <rFont val="Arial"/>
        <family val="2"/>
      </rPr>
      <t>w/10kw power unit</t>
    </r>
  </si>
  <si>
    <r>
      <rPr>
        <sz val="6.5"/>
        <color rgb="FF231F20"/>
        <rFont val="Arial"/>
        <family val="2"/>
      </rPr>
      <t>2004 Allmand</t>
    </r>
  </si>
  <si>
    <r>
      <rPr>
        <sz val="6.5"/>
        <color rgb="FF231F20"/>
        <rFont val="Arial"/>
        <family val="2"/>
      </rPr>
      <t>SandBagger Machine</t>
    </r>
  </si>
  <si>
    <r>
      <rPr>
        <sz val="6.5"/>
        <color rgb="FF231F20"/>
        <rFont val="Arial"/>
        <family val="2"/>
      </rPr>
      <t>(Spider) automatic</t>
    </r>
  </si>
  <si>
    <r>
      <rPr>
        <sz val="6.5"/>
        <color rgb="FF231F20"/>
        <rFont val="Arial"/>
        <family val="2"/>
      </rPr>
      <t>Helicopter</t>
    </r>
  </si>
  <si>
    <r>
      <rPr>
        <sz val="6.5"/>
        <color rgb="FF231F20"/>
        <rFont val="Arial"/>
        <family val="2"/>
      </rPr>
      <t>OH-58 KIOWA (Military) is the same as “Bell-206B3</t>
    </r>
  </si>
  <si>
    <r>
      <rPr>
        <sz val="6.5"/>
        <color rgb="FF231F20"/>
        <rFont val="Arial"/>
        <family val="2"/>
      </rPr>
      <t>OH-58 KIOWA (Military) is the same as “Bell-206BR</t>
    </r>
  </si>
  <si>
    <r>
      <rPr>
        <sz val="6.5"/>
        <color rgb="FF231F20"/>
        <rFont val="Arial"/>
        <family val="2"/>
      </rPr>
      <t>Model Bell 206-L3 Jet Range Helicopter</t>
    </r>
  </si>
  <si>
    <r>
      <rPr>
        <sz val="6.5"/>
        <color rgb="FF231F20"/>
        <rFont val="Arial"/>
        <family val="2"/>
      </rPr>
      <t>Jet Range III-Helicopter</t>
    </r>
  </si>
  <si>
    <r>
      <rPr>
        <sz val="6.5"/>
        <color rgb="FF231F20"/>
        <rFont val="Arial"/>
        <family val="2"/>
      </rPr>
      <t>Model Bell 206L1 Long Ranger</t>
    </r>
  </si>
  <si>
    <r>
      <rPr>
        <sz val="6.5"/>
        <color rgb="FF231F20"/>
        <rFont val="Arial"/>
        <family val="2"/>
      </rPr>
      <t>Long Ranger</t>
    </r>
  </si>
  <si>
    <r>
      <rPr>
        <sz val="6.5"/>
        <color rgb="FF231F20"/>
        <rFont val="Arial"/>
        <family val="2"/>
      </rPr>
      <t>Model Bell 206LT Long Range Twinranger</t>
    </r>
  </si>
  <si>
    <r>
      <rPr>
        <sz val="6.5"/>
        <color rgb="FF231F20"/>
        <rFont val="Arial"/>
        <family val="2"/>
      </rPr>
      <t>Twinranger</t>
    </r>
  </si>
  <si>
    <r>
      <rPr>
        <sz val="6.5"/>
        <color rgb="FF231F20"/>
        <rFont val="Arial"/>
        <family val="2"/>
      </rPr>
      <t>Model Bell 407 EMS- Ambulance</t>
    </r>
  </si>
  <si>
    <r>
      <rPr>
        <sz val="6.5"/>
        <color rgb="FF231F20"/>
        <rFont val="Arial"/>
        <family val="2"/>
      </rPr>
      <t>Piper-Fixed wing</t>
    </r>
  </si>
  <si>
    <r>
      <rPr>
        <sz val="6.5"/>
        <color rgb="FF231F20"/>
        <rFont val="Arial"/>
        <family val="2"/>
      </rPr>
      <t>Model Navajo PA-31</t>
    </r>
  </si>
  <si>
    <r>
      <rPr>
        <sz val="6.5"/>
        <color rgb="FF231F20"/>
        <rFont val="Arial"/>
        <family val="2"/>
      </rPr>
      <t>PA-31-350, Navajo Chieftn twin engine</t>
    </r>
  </si>
  <si>
    <r>
      <rPr>
        <sz val="6.5"/>
        <color rgb="FF231F20"/>
        <rFont val="Arial"/>
        <family val="2"/>
      </rPr>
      <t>Sikorsky Helicopter</t>
    </r>
  </si>
  <si>
    <r>
      <rPr>
        <sz val="6.5"/>
        <color rgb="FF231F20"/>
        <rFont val="Arial"/>
        <family val="2"/>
      </rPr>
      <t>Model UH-60 (Blackhawk) medium lift</t>
    </r>
  </si>
  <si>
    <r>
      <rPr>
        <sz val="6.5"/>
        <color rgb="FF231F20"/>
        <rFont val="Arial"/>
        <family val="2"/>
      </rPr>
      <t>Medium Lift</t>
    </r>
  </si>
  <si>
    <r>
      <rPr>
        <sz val="6.5"/>
        <color rgb="FF231F20"/>
        <rFont val="Arial"/>
        <family val="2"/>
      </rPr>
      <t>Fire Fighter Same as S70C</t>
    </r>
  </si>
  <si>
    <r>
      <rPr>
        <sz val="6.5"/>
        <color rgb="FF231F20"/>
        <rFont val="Arial"/>
        <family val="2"/>
      </rPr>
      <t>Model UH-A (Blackhawk) Medium lift</t>
    </r>
  </si>
  <si>
    <r>
      <rPr>
        <sz val="6.5"/>
        <color rgb="FF231F20"/>
        <rFont val="Arial"/>
        <family val="2"/>
      </rPr>
      <t>Fire Fighter</t>
    </r>
  </si>
  <si>
    <r>
      <rPr>
        <sz val="6.5"/>
        <color rgb="FF231F20"/>
        <rFont val="Arial"/>
        <family val="2"/>
      </rPr>
      <t>Boeing Helicopter</t>
    </r>
  </si>
  <si>
    <r>
      <rPr>
        <sz val="6.5"/>
        <color rgb="FF231F20"/>
        <rFont val="Arial"/>
        <family val="2"/>
      </rPr>
      <t>Model CH-47 (Chinook) heavy lift</t>
    </r>
  </si>
  <si>
    <r>
      <rPr>
        <sz val="6.5"/>
        <color rgb="FF231F20"/>
        <rFont val="Arial"/>
        <family val="2"/>
      </rPr>
      <t>Heavy Lift</t>
    </r>
  </si>
  <si>
    <r>
      <rPr>
        <sz val="6.5"/>
        <color rgb="FF231F20"/>
        <rFont val="Arial"/>
        <family val="2"/>
      </rPr>
      <t>Helicopter- light utility</t>
    </r>
  </si>
  <si>
    <r>
      <rPr>
        <sz val="6.5"/>
        <color rgb="FF231F20"/>
        <rFont val="Arial"/>
        <family val="2"/>
      </rPr>
      <t>Model  Bell 407GX - 7 seater</t>
    </r>
  </si>
  <si>
    <r>
      <rPr>
        <sz val="6.5"/>
        <color rgb="FF231F20"/>
        <rFont val="Arial"/>
        <family val="2"/>
      </rPr>
      <t>7-Seaters</t>
    </r>
  </si>
  <si>
    <r>
      <rPr>
        <sz val="6.5"/>
        <color rgb="FF231F20"/>
        <rFont val="Arial"/>
        <family val="2"/>
      </rPr>
      <t>Passenger Aircraft</t>
    </r>
  </si>
  <si>
    <r>
      <rPr>
        <sz val="6.5"/>
        <color rgb="FF231F20"/>
        <rFont val="Arial"/>
        <family val="2"/>
      </rPr>
      <t>Modle Bell 206L- 7 seater</t>
    </r>
  </si>
  <si>
    <r>
      <rPr>
        <sz val="6.5"/>
        <color rgb="FF231F20"/>
        <rFont val="Arial"/>
        <family val="2"/>
      </rPr>
      <t>Model Bell-206L4</t>
    </r>
  </si>
  <si>
    <r>
      <rPr>
        <sz val="6.5"/>
        <color rgb="FF231F20"/>
        <rFont val="Arial"/>
        <family val="2"/>
      </rPr>
      <t>King Air 200 Turboprop Aircraft</t>
    </r>
  </si>
  <si>
    <r>
      <rPr>
        <sz val="6.5"/>
        <color rgb="FF231F20"/>
        <rFont val="Arial"/>
        <family val="2"/>
      </rPr>
      <t>Blackhawk King Air B200XP61</t>
    </r>
  </si>
  <si>
    <r>
      <rPr>
        <sz val="6.5"/>
        <color rgb="FF231F20"/>
        <rFont val="Arial"/>
        <family val="2"/>
      </rPr>
      <t>Turboprops Blackhawk Aircraft</t>
    </r>
  </si>
  <si>
    <r>
      <rPr>
        <sz val="6.5"/>
        <color rgb="FF231F20"/>
        <rFont val="Arial"/>
        <family val="2"/>
      </rPr>
      <t>Blackhawk Caravan XP42 A</t>
    </r>
  </si>
  <si>
    <r>
      <rPr>
        <sz val="6.5"/>
        <color rgb="FF231F20"/>
        <rFont val="Arial"/>
        <family val="2"/>
      </rPr>
      <t>King Air C90 XP135 A</t>
    </r>
  </si>
  <si>
    <r>
      <rPr>
        <sz val="6.5"/>
        <color rgb="FF231F20"/>
        <rFont val="Arial"/>
        <family val="2"/>
      </rPr>
      <t>Aerostar Piston Aircraft</t>
    </r>
  </si>
  <si>
    <r>
      <rPr>
        <sz val="6.5"/>
        <color rgb="FF231F20"/>
        <rFont val="Arial"/>
        <family val="2"/>
      </rPr>
      <t>Aerostar 601P</t>
    </r>
  </si>
  <si>
    <r>
      <rPr>
        <sz val="6.5"/>
        <color rgb="FF231F20"/>
        <rFont val="Arial"/>
        <family val="2"/>
      </rPr>
      <t>Wire Puller Machine</t>
    </r>
  </si>
  <si>
    <r>
      <rPr>
        <sz val="6.5"/>
        <color rgb="FF231F20"/>
        <rFont val="Arial"/>
        <family val="2"/>
      </rPr>
      <t>Overhead Wire Pulling Machine</t>
    </r>
  </si>
  <si>
    <r>
      <rPr>
        <sz val="6.5"/>
        <color rgb="FF231F20"/>
        <rFont val="Arial"/>
        <family val="2"/>
      </rPr>
      <t>Overhead/Underground Wire Pulling Machine</t>
    </r>
  </si>
  <si>
    <r>
      <rPr>
        <sz val="6.5"/>
        <color rgb="FF231F20"/>
        <rFont val="Arial"/>
        <family val="2"/>
      </rPr>
      <t>Wire Tensioning Machine</t>
    </r>
  </si>
  <si>
    <r>
      <rPr>
        <sz val="6.5"/>
        <color rgb="FF231F20"/>
        <rFont val="Arial"/>
        <family val="2"/>
      </rPr>
      <t>Overhead Wire Tensioning Machine</t>
    </r>
  </si>
  <si>
    <r>
      <rPr>
        <sz val="6.5"/>
        <color rgb="FF231F20"/>
        <rFont val="Arial"/>
        <family val="2"/>
      </rPr>
      <t>Aerial Lift</t>
    </r>
  </si>
  <si>
    <r>
      <rPr>
        <sz val="6.5"/>
        <color rgb="FF231F20"/>
        <rFont val="Arial"/>
        <family val="2"/>
      </rPr>
      <t>model 2008 Genie Scissor Lift</t>
    </r>
  </si>
  <si>
    <r>
      <rPr>
        <b/>
        <sz val="8"/>
        <color rgb="FF231F20"/>
        <rFont val="Arial"/>
        <family val="2"/>
      </rPr>
      <t>FEMA Code ID</t>
    </r>
  </si>
  <si>
    <r>
      <rPr>
        <b/>
        <sz val="8"/>
        <color rgb="FF231F20"/>
        <rFont val="Arial"/>
        <family val="2"/>
      </rPr>
      <t>Equipment Description</t>
    </r>
  </si>
  <si>
    <t>Which Equipment Rates are applicable for this project?</t>
  </si>
  <si>
    <t>DR</t>
  </si>
  <si>
    <t>Applicant Name</t>
  </si>
  <si>
    <t>Applicant ID</t>
  </si>
  <si>
    <t>PW</t>
  </si>
  <si>
    <t>Project Title</t>
  </si>
  <si>
    <t>Totals</t>
  </si>
  <si>
    <t>5% DAC
Total</t>
  </si>
  <si>
    <t>4% DAC
Pre-Closeout</t>
  </si>
  <si>
    <t>1% DAC
Closeout Incentive</t>
  </si>
  <si>
    <t>Total Eligible
Project Amount</t>
  </si>
  <si>
    <t>Select Pay Type</t>
  </si>
  <si>
    <t>TITLE</t>
  </si>
  <si>
    <t>PAY TYPE</t>
  </si>
  <si>
    <t>FRINGE RATE</t>
  </si>
  <si>
    <t>REASON FOR COST CHANGE</t>
  </si>
  <si>
    <t>VENDOR/EMPLOYEE</t>
  </si>
  <si>
    <t>INVOICE/LABOR/EQUIP</t>
  </si>
  <si>
    <t>DESCRIPTION OF COST</t>
  </si>
  <si>
    <t>DEPARTMENT</t>
  </si>
  <si>
    <t>HOUR BREAKDOWN BY DEPT.</t>
  </si>
  <si>
    <t>Fire</t>
  </si>
  <si>
    <t>Public Works</t>
  </si>
  <si>
    <t>Police</t>
  </si>
  <si>
    <t>COST BREAKDOWN BY DEPT.</t>
  </si>
  <si>
    <t>NUMBER OF EMPLOYEES BY DEPT.</t>
  </si>
  <si>
    <t>Maintenance</t>
  </si>
  <si>
    <t>BREAKDOWN BY DI #</t>
  </si>
  <si>
    <t>BREAKDOWN BY DEPARTMENT</t>
  </si>
  <si>
    <t>CONTRACT TYPE</t>
  </si>
  <si>
    <t>COST BY TYPE</t>
  </si>
  <si>
    <t>TYPE</t>
  </si>
  <si>
    <t>Tipping Fees</t>
  </si>
  <si>
    <t>Debris Removal</t>
  </si>
  <si>
    <t>Debris Monitoring</t>
  </si>
  <si>
    <t>Edit Cell H40</t>
  </si>
  <si>
    <t>Select Contract Type</t>
  </si>
  <si>
    <t>Select Dept</t>
  </si>
  <si>
    <t>Select DI #</t>
  </si>
  <si>
    <t>Donated Labor</t>
  </si>
  <si>
    <t>Donated Equipment</t>
  </si>
  <si>
    <t>Donated Materials</t>
  </si>
  <si>
    <t>DONATED LABOR RATE</t>
  </si>
  <si>
    <t>Donated Labor Rate</t>
  </si>
  <si>
    <t>TOTAL NUMBER OF VOLUNTEERS</t>
  </si>
  <si>
    <t>UNIT COST</t>
  </si>
  <si>
    <t>INVOICE #</t>
  </si>
  <si>
    <t>PURCHASE DATE</t>
  </si>
  <si>
    <t>NOTES</t>
  </si>
  <si>
    <t>DATE OF USE</t>
  </si>
  <si>
    <t>DATE OF WORK</t>
  </si>
  <si>
    <t>Input Damage Inventory Number</t>
  </si>
  <si>
    <t>TOTAL HOURS
PREMIUM</t>
  </si>
  <si>
    <t>TOTAL COST
PREMIUM</t>
  </si>
  <si>
    <t>PREMIUM</t>
  </si>
  <si>
    <t>Revised to 2017 Rate per Cliff Brown email on 4/4/19</t>
  </si>
  <si>
    <t>FEMA 2017</t>
  </si>
  <si>
    <r>
      <rPr>
        <sz val="11"/>
        <color rgb="FF181818"/>
        <rFont val="Calibri"/>
        <family val="2"/>
        <scheme val="minor"/>
      </rPr>
      <t>41 CFM</t>
    </r>
  </si>
  <si>
    <r>
      <rPr>
        <sz val="11"/>
        <color rgb="FF181818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10</t>
    </r>
  </si>
  <si>
    <r>
      <rPr>
        <sz val="11"/>
        <color rgb="FF010101"/>
        <rFont val="Calibri"/>
        <family val="2"/>
        <scheme val="minor"/>
      </rPr>
      <t>Ho</t>
    </r>
    <r>
      <rPr>
        <sz val="11"/>
        <color rgb="FF282828"/>
        <rFont val="Calibri"/>
        <family val="2"/>
        <scheme val="minor"/>
      </rPr>
      <t xml:space="preserve">ses </t>
    </r>
    <r>
      <rPr>
        <sz val="11"/>
        <color rgb="FF181818"/>
        <rFont val="Calibri"/>
        <family val="2"/>
        <scheme val="minor"/>
      </rPr>
      <t>included.</t>
    </r>
  </si>
  <si>
    <r>
      <rPr>
        <sz val="11"/>
        <color rgb="FF010101"/>
        <rFont val="Calibri"/>
        <family val="2"/>
        <scheme val="minor"/>
      </rPr>
      <t xml:space="preserve">103 </t>
    </r>
    <r>
      <rPr>
        <sz val="11"/>
        <color rgb="FF181818"/>
        <rFont val="Calibri"/>
        <family val="2"/>
        <scheme val="minor"/>
      </rPr>
      <t>CFM</t>
    </r>
  </si>
  <si>
    <r>
      <rPr>
        <sz val="11"/>
        <color rgb="FF181818"/>
        <rFont val="Calibri"/>
        <family val="2"/>
        <scheme val="minor"/>
      </rPr>
      <t>to 30</t>
    </r>
  </si>
  <si>
    <r>
      <rPr>
        <sz val="11"/>
        <color rgb="FF010101"/>
        <rFont val="Calibri"/>
        <family val="2"/>
        <scheme val="minor"/>
      </rPr>
      <t xml:space="preserve">Hoses </t>
    </r>
    <r>
      <rPr>
        <sz val="11"/>
        <color rgb="FF181818"/>
        <rFont val="Calibri"/>
        <family val="2"/>
        <scheme val="minor"/>
      </rPr>
      <t>included.</t>
    </r>
  </si>
  <si>
    <r>
      <rPr>
        <sz val="11"/>
        <color rgb="FF181818"/>
        <rFont val="Calibri"/>
        <family val="2"/>
        <scheme val="minor"/>
      </rPr>
      <t>Air Compressor</t>
    </r>
  </si>
  <si>
    <r>
      <rPr>
        <sz val="11"/>
        <color rgb="FF282828"/>
        <rFont val="Calibri"/>
        <family val="2"/>
        <scheme val="minor"/>
      </rPr>
      <t xml:space="preserve">Air </t>
    </r>
    <r>
      <rPr>
        <sz val="11"/>
        <color rgb="FF010101"/>
        <rFont val="Calibri"/>
        <family val="2"/>
        <scheme val="minor"/>
      </rPr>
      <t>De</t>
    </r>
    <r>
      <rPr>
        <sz val="11"/>
        <color rgb="FF282828"/>
        <rFont val="Calibri"/>
        <family val="2"/>
        <scheme val="minor"/>
      </rPr>
      <t>livery</t>
    </r>
  </si>
  <si>
    <r>
      <rPr>
        <sz val="11"/>
        <color rgb="FF181818"/>
        <rFont val="Calibri"/>
        <family val="2"/>
        <scheme val="minor"/>
      </rPr>
      <t>130 CFM</t>
    </r>
  </si>
  <si>
    <r>
      <rPr>
        <sz val="11"/>
        <color rgb="FF181818"/>
        <rFont val="Calibri"/>
        <family val="2"/>
        <scheme val="minor"/>
      </rPr>
      <t>to 50</t>
    </r>
  </si>
  <si>
    <r>
      <rPr>
        <sz val="11"/>
        <color rgb="FF282828"/>
        <rFont val="Calibri"/>
        <family val="2"/>
        <scheme val="minor"/>
      </rPr>
      <t xml:space="preserve">Air </t>
    </r>
    <r>
      <rPr>
        <sz val="11"/>
        <color rgb="FF010101"/>
        <rFont val="Calibri"/>
        <family val="2"/>
        <scheme val="minor"/>
      </rPr>
      <t>D</t>
    </r>
    <r>
      <rPr>
        <sz val="11"/>
        <color rgb="FF282828"/>
        <rFont val="Calibri"/>
        <family val="2"/>
        <scheme val="minor"/>
      </rPr>
      <t>elive</t>
    </r>
    <r>
      <rPr>
        <sz val="11"/>
        <color rgb="FF010101"/>
        <rFont val="Calibri"/>
        <family val="2"/>
        <scheme val="minor"/>
      </rPr>
      <t>r</t>
    </r>
    <r>
      <rPr>
        <sz val="11"/>
        <color rgb="FF282828"/>
        <rFont val="Calibri"/>
        <family val="2"/>
        <scheme val="minor"/>
      </rPr>
      <t>y</t>
    </r>
  </si>
  <si>
    <r>
      <rPr>
        <sz val="11"/>
        <color rgb="FF181818"/>
        <rFont val="Calibri"/>
        <family val="2"/>
        <scheme val="minor"/>
      </rPr>
      <t>175 CFM</t>
    </r>
  </si>
  <si>
    <r>
      <rPr>
        <sz val="11"/>
        <color rgb="FF181818"/>
        <rFont val="Calibri"/>
        <family val="2"/>
        <scheme val="minor"/>
      </rPr>
      <t>to 90</t>
    </r>
  </si>
  <si>
    <r>
      <rPr>
        <sz val="11"/>
        <color rgb="FF282828"/>
        <rFont val="Calibri"/>
        <family val="2"/>
        <scheme val="minor"/>
      </rPr>
      <t xml:space="preserve">Air </t>
    </r>
    <r>
      <rPr>
        <sz val="11"/>
        <color rgb="FF181818"/>
        <rFont val="Calibri"/>
        <family val="2"/>
        <scheme val="minor"/>
      </rPr>
      <t>Delivery</t>
    </r>
  </si>
  <si>
    <r>
      <rPr>
        <sz val="11"/>
        <color rgb="FF010101"/>
        <rFont val="Calibri"/>
        <family val="2"/>
        <scheme val="minor"/>
      </rPr>
      <t xml:space="preserve">400 </t>
    </r>
    <r>
      <rPr>
        <sz val="11"/>
        <color rgb="FF181818"/>
        <rFont val="Calibri"/>
        <family val="2"/>
        <scheme val="minor"/>
      </rPr>
      <t>CFM</t>
    </r>
  </si>
  <si>
    <r>
      <rPr>
        <sz val="11"/>
        <color rgb="FF181818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14</t>
    </r>
    <r>
      <rPr>
        <sz val="11"/>
        <color rgb="FF282828"/>
        <rFont val="Calibri"/>
        <family val="2"/>
        <scheme val="minor"/>
      </rPr>
      <t>5</t>
    </r>
  </si>
  <si>
    <r>
      <rPr>
        <sz val="11"/>
        <color rgb="FF010101"/>
        <rFont val="Calibri"/>
        <family val="2"/>
        <scheme val="minor"/>
      </rPr>
      <t>Ho</t>
    </r>
    <r>
      <rPr>
        <sz val="11"/>
        <color rgb="FF282828"/>
        <rFont val="Calibri"/>
        <family val="2"/>
        <scheme val="minor"/>
      </rPr>
      <t>ses inc</t>
    </r>
    <r>
      <rPr>
        <sz val="11"/>
        <color rgb="FF010101"/>
        <rFont val="Calibri"/>
        <family val="2"/>
        <scheme val="minor"/>
      </rPr>
      <t>luded</t>
    </r>
    <r>
      <rPr>
        <sz val="11"/>
        <color rgb="FF282828"/>
        <rFont val="Calibri"/>
        <family val="2"/>
        <scheme val="minor"/>
      </rPr>
      <t>.</t>
    </r>
  </si>
  <si>
    <r>
      <rPr>
        <sz val="11"/>
        <color rgb="FF181818"/>
        <rFont val="Calibri"/>
        <family val="2"/>
        <scheme val="minor"/>
      </rPr>
      <t xml:space="preserve">Air </t>
    </r>
    <r>
      <rPr>
        <sz val="11"/>
        <color rgb="FF010101"/>
        <rFont val="Calibri"/>
        <family val="2"/>
        <scheme val="minor"/>
      </rPr>
      <t>D</t>
    </r>
    <r>
      <rPr>
        <sz val="11"/>
        <color rgb="FF282828"/>
        <rFont val="Calibri"/>
        <family val="2"/>
        <scheme val="minor"/>
      </rPr>
      <t>elivery</t>
    </r>
  </si>
  <si>
    <r>
      <rPr>
        <sz val="11"/>
        <color rgb="FF181818"/>
        <rFont val="Calibri"/>
        <family val="2"/>
        <scheme val="minor"/>
      </rPr>
      <t>575 CFM</t>
    </r>
  </si>
  <si>
    <r>
      <rPr>
        <sz val="11"/>
        <color rgb="FF181818"/>
        <rFont val="Calibri"/>
        <family val="2"/>
        <scheme val="minor"/>
      </rPr>
      <t xml:space="preserve">to </t>
    </r>
    <r>
      <rPr>
        <sz val="11"/>
        <color rgb="FF282828"/>
        <rFont val="Calibri"/>
        <family val="2"/>
        <scheme val="minor"/>
      </rPr>
      <t>230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</si>
  <si>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282828"/>
        <rFont val="Calibri"/>
        <family val="2"/>
        <scheme val="minor"/>
      </rPr>
      <t xml:space="preserve">oses </t>
    </r>
    <r>
      <rPr>
        <sz val="11"/>
        <color rgb="FF181818"/>
        <rFont val="Calibri"/>
        <family val="2"/>
        <scheme val="minor"/>
      </rPr>
      <t>included.</t>
    </r>
  </si>
  <si>
    <r>
      <rPr>
        <sz val="11"/>
        <color rgb="FF181818"/>
        <rFont val="Calibri"/>
        <family val="2"/>
        <scheme val="minor"/>
      </rPr>
      <t>1100 CFM</t>
    </r>
  </si>
  <si>
    <r>
      <rPr>
        <sz val="11"/>
        <color rgb="FF010101"/>
        <rFont val="Calibri"/>
        <family val="2"/>
        <scheme val="minor"/>
      </rPr>
      <t xml:space="preserve">to </t>
    </r>
    <r>
      <rPr>
        <sz val="11"/>
        <color rgb="FF181818"/>
        <rFont val="Calibri"/>
        <family val="2"/>
        <scheme val="minor"/>
      </rPr>
      <t>355</t>
    </r>
  </si>
  <si>
    <r>
      <rPr>
        <sz val="11"/>
        <color rgb="FF181818"/>
        <rFont val="Calibri"/>
        <family val="2"/>
        <scheme val="minor"/>
      </rPr>
      <t>1600 CFM</t>
    </r>
  </si>
  <si>
    <r>
      <rPr>
        <sz val="11"/>
        <color rgb="FF181818"/>
        <rFont val="Calibri"/>
        <family val="2"/>
        <scheme val="minor"/>
      </rPr>
      <t>to 500</t>
    </r>
  </si>
  <si>
    <r>
      <rPr>
        <sz val="11"/>
        <color rgb="FF181818"/>
        <rFont val="Calibri"/>
        <family val="2"/>
        <scheme val="minor"/>
      </rPr>
      <t>hour</t>
    </r>
  </si>
  <si>
    <r>
      <rPr>
        <sz val="11"/>
        <color rgb="FF010101"/>
        <rFont val="Calibri"/>
        <family val="2"/>
        <scheme val="minor"/>
      </rPr>
      <t>to 150</t>
    </r>
  </si>
  <si>
    <r>
      <rPr>
        <sz val="11"/>
        <color rgb="FF181818"/>
        <rFont val="Calibri"/>
        <family val="2"/>
        <scheme val="minor"/>
      </rPr>
      <t>Ambulance</t>
    </r>
  </si>
  <si>
    <r>
      <rPr>
        <sz val="11"/>
        <color rgb="FF181818"/>
        <rFont val="Calibri"/>
        <family val="2"/>
        <scheme val="minor"/>
      </rPr>
      <t>to 210</t>
    </r>
  </si>
  <si>
    <r>
      <rPr>
        <sz val="11"/>
        <color rgb="FF181818"/>
        <rFont val="Calibri"/>
        <family val="2"/>
        <scheme val="minor"/>
      </rPr>
      <t>to 8</t>
    </r>
  </si>
  <si>
    <r>
      <rPr>
        <sz val="11"/>
        <color rgb="FF010101"/>
        <rFont val="Calibri"/>
        <family val="2"/>
        <scheme val="minor"/>
      </rPr>
      <t xml:space="preserve">Trailer </t>
    </r>
    <r>
      <rPr>
        <sz val="11"/>
        <color rgb="FF181818"/>
        <rFont val="Calibri"/>
        <family val="2"/>
        <scheme val="minor"/>
      </rPr>
      <t>Mounted.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</si>
  <si>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282828"/>
        <rFont val="Calibri"/>
        <family val="2"/>
        <scheme val="minor"/>
      </rPr>
      <t>oa</t>
    </r>
    <r>
      <rPr>
        <sz val="11"/>
        <color rgb="FF010101"/>
        <rFont val="Calibri"/>
        <family val="2"/>
        <scheme val="minor"/>
      </rPr>
      <t>rd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Message</t>
    </r>
  </si>
  <si>
    <r>
      <rPr>
        <sz val="11"/>
        <color rgb="FF282828"/>
        <rFont val="Calibri"/>
        <family val="2"/>
        <scheme val="minor"/>
      </rPr>
      <t xml:space="preserve">to </t>
    </r>
    <r>
      <rPr>
        <sz val="11"/>
        <color rgb="FF181818"/>
        <rFont val="Calibri"/>
        <family val="2"/>
        <scheme val="minor"/>
      </rPr>
      <t>5</t>
    </r>
  </si>
  <si>
    <r>
      <rPr>
        <sz val="11"/>
        <color rgb="FF181818"/>
        <rFont val="Calibri"/>
        <family val="2"/>
        <scheme val="minor"/>
      </rPr>
      <t xml:space="preserve">Auger, </t>
    </r>
    <r>
      <rPr>
        <sz val="11"/>
        <color rgb="FF010101"/>
        <rFont val="Calibri"/>
        <family val="2"/>
        <scheme val="minor"/>
      </rPr>
      <t>Port</t>
    </r>
    <r>
      <rPr>
        <sz val="11"/>
        <color rgb="FF282828"/>
        <rFont val="Calibri"/>
        <family val="2"/>
        <scheme val="minor"/>
      </rPr>
      <t>ab</t>
    </r>
    <r>
      <rPr>
        <sz val="11"/>
        <color rgb="FF010101"/>
        <rFont val="Calibri"/>
        <family val="2"/>
        <scheme val="minor"/>
      </rPr>
      <t>le</t>
    </r>
  </si>
  <si>
    <r>
      <rPr>
        <sz val="11"/>
        <color rgb="FF010101"/>
        <rFont val="Calibri"/>
        <family val="2"/>
        <scheme val="minor"/>
      </rPr>
      <t>Hol</t>
    </r>
    <r>
      <rPr>
        <sz val="11"/>
        <color rgb="FF282828"/>
        <rFont val="Calibri"/>
        <family val="2"/>
        <scheme val="minor"/>
      </rPr>
      <t xml:space="preserve">e </t>
    </r>
    <r>
      <rPr>
        <sz val="11"/>
        <color rgb="FF010101"/>
        <rFont val="Calibri"/>
        <family val="2"/>
        <scheme val="minor"/>
      </rPr>
      <t>D</t>
    </r>
    <r>
      <rPr>
        <sz val="11"/>
        <color rgb="FF282828"/>
        <rFont val="Calibri"/>
        <family val="2"/>
        <scheme val="minor"/>
      </rPr>
      <t>iameter</t>
    </r>
  </si>
  <si>
    <r>
      <rPr>
        <sz val="11"/>
        <color rgb="FF181818"/>
        <rFont val="Calibri"/>
        <family val="2"/>
        <scheme val="minor"/>
      </rPr>
      <t xml:space="preserve">16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</si>
  <si>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282828"/>
        <rFont val="Calibri"/>
        <family val="2"/>
        <scheme val="minor"/>
      </rPr>
      <t xml:space="preserve">to </t>
    </r>
    <r>
      <rPr>
        <sz val="11"/>
        <color rgb="FF181818"/>
        <rFont val="Calibri"/>
        <family val="2"/>
        <scheme val="minor"/>
      </rPr>
      <t>6</t>
    </r>
  </si>
  <si>
    <r>
      <rPr>
        <sz val="11"/>
        <color rgb="FF181818"/>
        <rFont val="Calibri"/>
        <family val="2"/>
        <scheme val="minor"/>
      </rPr>
      <t xml:space="preserve">Auger, </t>
    </r>
    <r>
      <rPr>
        <sz val="11"/>
        <color rgb="FF010101"/>
        <rFont val="Calibri"/>
        <family val="2"/>
        <scheme val="minor"/>
      </rPr>
      <t>Portable</t>
    </r>
  </si>
  <si>
    <r>
      <rPr>
        <sz val="11"/>
        <color rgb="FF010101"/>
        <rFont val="Calibri"/>
        <family val="2"/>
        <scheme val="minor"/>
      </rPr>
      <t xml:space="preserve">Hole </t>
    </r>
    <r>
      <rPr>
        <sz val="11"/>
        <color rgb="FF181818"/>
        <rFont val="Calibri"/>
        <family val="2"/>
        <scheme val="minor"/>
      </rPr>
      <t>Diameter</t>
    </r>
  </si>
  <si>
    <r>
      <rPr>
        <sz val="11"/>
        <color rgb="FF181818"/>
        <rFont val="Calibri"/>
        <family val="2"/>
        <scheme val="minor"/>
      </rPr>
      <t xml:space="preserve">18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</si>
  <si>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181818"/>
        <rFont val="Calibri"/>
        <family val="2"/>
        <scheme val="minor"/>
      </rPr>
      <t>to 13</t>
    </r>
  </si>
  <si>
    <r>
      <rPr>
        <sz val="11"/>
        <color rgb="FF282828"/>
        <rFont val="Calibri"/>
        <family val="2"/>
        <scheme val="minor"/>
      </rPr>
      <t xml:space="preserve">36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</si>
  <si>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181818"/>
        <rFont val="Calibri"/>
        <family val="2"/>
        <scheme val="minor"/>
      </rPr>
      <t>Auger, Truck Mntd</t>
    </r>
  </si>
  <si>
    <r>
      <rPr>
        <sz val="11"/>
        <color rgb="FF181818"/>
        <rFont val="Calibri"/>
        <family val="2"/>
        <scheme val="minor"/>
      </rPr>
      <t xml:space="preserve">Max. </t>
    </r>
    <r>
      <rPr>
        <sz val="11"/>
        <color rgb="FF282828"/>
        <rFont val="Calibri"/>
        <family val="2"/>
        <scheme val="minor"/>
      </rPr>
      <t xml:space="preserve">Auger </t>
    </r>
    <r>
      <rPr>
        <sz val="11"/>
        <color rgb="FF181818"/>
        <rFont val="Calibri"/>
        <family val="2"/>
        <scheme val="minor"/>
      </rPr>
      <t>Size</t>
    </r>
  </si>
  <si>
    <r>
      <rPr>
        <sz val="11"/>
        <color rgb="FF181818"/>
        <rFont val="Calibri"/>
        <family val="2"/>
        <scheme val="minor"/>
      </rPr>
      <t xml:space="preserve">24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</si>
  <si>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181818"/>
        <rFont val="Calibri"/>
        <family val="2"/>
        <scheme val="minor"/>
      </rPr>
      <t>to 100</t>
    </r>
  </si>
  <si>
    <r>
      <rPr>
        <sz val="11"/>
        <color rgb="FF282828"/>
        <rFont val="Calibri"/>
        <family val="2"/>
        <scheme val="minor"/>
      </rPr>
      <t>Auger</t>
    </r>
  </si>
  <si>
    <r>
      <rPr>
        <sz val="11"/>
        <color rgb="FF181818"/>
        <rFont val="Calibri"/>
        <family val="2"/>
        <scheme val="minor"/>
      </rPr>
      <t xml:space="preserve">250 </t>
    </r>
    <r>
      <rPr>
        <sz val="11"/>
        <color rgb="FF282828"/>
        <rFont val="Calibri"/>
        <family val="2"/>
        <scheme val="minor"/>
      </rPr>
      <t xml:space="preserve">X </t>
    </r>
    <r>
      <rPr>
        <sz val="11"/>
        <color rgb="FF181818"/>
        <rFont val="Calibri"/>
        <family val="2"/>
        <scheme val="minor"/>
      </rPr>
      <t>100</t>
    </r>
  </si>
  <si>
    <r>
      <rPr>
        <sz val="11"/>
        <color rgb="FF010101"/>
        <rFont val="Calibri"/>
        <family val="2"/>
        <scheme val="minor"/>
      </rPr>
      <t xml:space="preserve">DD-140B </t>
    </r>
    <r>
      <rPr>
        <sz val="11"/>
        <color rgb="FF181818"/>
        <rFont val="Calibri"/>
        <family val="2"/>
        <scheme val="minor"/>
      </rPr>
      <t>YR-2003</t>
    </r>
  </si>
  <si>
    <r>
      <rPr>
        <sz val="11"/>
        <color rgb="FF181818"/>
        <rFont val="Calibri"/>
        <family val="2"/>
        <scheme val="minor"/>
      </rPr>
      <t>Auger</t>
    </r>
  </si>
  <si>
    <r>
      <rPr>
        <sz val="11"/>
        <color rgb="FF181818"/>
        <rFont val="Calibri"/>
        <family val="2"/>
        <scheme val="minor"/>
      </rPr>
      <t xml:space="preserve">50 X </t>
    </r>
    <r>
      <rPr>
        <sz val="11"/>
        <color rgb="FF010101"/>
        <rFont val="Calibri"/>
        <family val="2"/>
        <scheme val="minor"/>
      </rPr>
      <t>100</t>
    </r>
  </si>
  <si>
    <r>
      <rPr>
        <sz val="11"/>
        <color rgb="FF282828"/>
        <rFont val="Calibri"/>
        <family val="2"/>
        <scheme val="minor"/>
      </rPr>
      <t>Ave</t>
    </r>
    <r>
      <rPr>
        <sz val="11"/>
        <color rgb="FF010101"/>
        <rFont val="Calibri"/>
        <family val="2"/>
        <scheme val="minor"/>
      </rPr>
      <t xml:space="preserve">rage </t>
    </r>
    <r>
      <rPr>
        <sz val="11"/>
        <color rgb="FF181818"/>
        <rFont val="Calibri"/>
        <family val="2"/>
        <scheme val="minor"/>
      </rPr>
      <t xml:space="preserve">to 7,000 </t>
    </r>
    <r>
      <rPr>
        <sz val="11"/>
        <color rgb="FF010101"/>
        <rFont val="Calibri"/>
        <family val="2"/>
        <scheme val="minor"/>
      </rPr>
      <t>lb</t>
    </r>
    <r>
      <rPr>
        <sz val="11"/>
        <color rgb="FF282828"/>
        <rFont val="Calibri"/>
        <family val="2"/>
        <scheme val="minor"/>
      </rPr>
      <t>s</t>
    </r>
  </si>
  <si>
    <r>
      <rPr>
        <sz val="11"/>
        <color rgb="FF181818"/>
        <rFont val="Calibri"/>
        <family val="2"/>
        <scheme val="minor"/>
      </rPr>
      <t>7</t>
    </r>
    <r>
      <rPr>
        <sz val="11"/>
        <color rgb="FF3F3F3F"/>
        <rFont val="Calibri"/>
        <family val="2"/>
        <scheme val="minor"/>
      </rPr>
      <t>,</t>
    </r>
    <r>
      <rPr>
        <sz val="11"/>
        <color rgb="FF181818"/>
        <rFont val="Calibri"/>
        <family val="2"/>
        <scheme val="minor"/>
      </rPr>
      <t xml:space="preserve">000  </t>
    </r>
    <r>
      <rPr>
        <sz val="11"/>
        <color rgb="FF010101"/>
        <rFont val="Calibri"/>
        <family val="2"/>
        <scheme val="minor"/>
      </rPr>
      <t xml:space="preserve">- </t>
    </r>
    <r>
      <rPr>
        <sz val="11"/>
        <color rgb="FF181818"/>
        <rFont val="Calibri"/>
        <family val="2"/>
        <scheme val="minor"/>
      </rPr>
      <t>10</t>
    </r>
    <r>
      <rPr>
        <sz val="11"/>
        <color rgb="FF3F3F3F"/>
        <rFont val="Calibri"/>
        <family val="2"/>
        <scheme val="minor"/>
      </rPr>
      <t>,</t>
    </r>
    <r>
      <rPr>
        <sz val="11"/>
        <color rgb="FF181818"/>
        <rFont val="Calibri"/>
        <family val="2"/>
        <scheme val="minor"/>
      </rPr>
      <t xml:space="preserve">000 </t>
    </r>
    <r>
      <rPr>
        <sz val="11"/>
        <color rgb="FF010101"/>
        <rFont val="Calibri"/>
        <family val="2"/>
        <scheme val="minor"/>
      </rPr>
      <t>lb</t>
    </r>
    <r>
      <rPr>
        <sz val="11"/>
        <color rgb="FF282828"/>
        <rFont val="Calibri"/>
        <family val="2"/>
        <scheme val="minor"/>
      </rPr>
      <t>s</t>
    </r>
  </si>
  <si>
    <r>
      <rPr>
        <sz val="11"/>
        <color rgb="FF010101"/>
        <rFont val="Calibri"/>
        <family val="2"/>
        <scheme val="minor"/>
      </rPr>
      <t xml:space="preserve">JT920L </t>
    </r>
    <r>
      <rPr>
        <sz val="11"/>
        <color rgb="FF181818"/>
        <rFont val="Calibri"/>
        <family val="2"/>
        <scheme val="minor"/>
      </rPr>
      <t>(2013)</t>
    </r>
  </si>
  <si>
    <r>
      <rPr>
        <sz val="11"/>
        <color rgb="FF181818"/>
        <rFont val="Calibri"/>
        <family val="2"/>
        <scheme val="minor"/>
      </rPr>
      <t xml:space="preserve">Bush </t>
    </r>
    <r>
      <rPr>
        <sz val="11"/>
        <color rgb="FF010101"/>
        <rFont val="Calibri"/>
        <family val="2"/>
        <scheme val="minor"/>
      </rPr>
      <t>Hog</t>
    </r>
  </si>
  <si>
    <r>
      <rPr>
        <sz val="11"/>
        <color rgb="FF181818"/>
        <rFont val="Calibri"/>
        <family val="2"/>
        <scheme val="minor"/>
      </rPr>
      <t xml:space="preserve">Bush </t>
    </r>
    <r>
      <rPr>
        <sz val="11"/>
        <color rgb="FF010101"/>
        <rFont val="Calibri"/>
        <family val="2"/>
        <scheme val="minor"/>
      </rPr>
      <t xml:space="preserve">Hog - </t>
    </r>
    <r>
      <rPr>
        <sz val="11"/>
        <color rgb="FF181818"/>
        <rFont val="Calibri"/>
        <family val="2"/>
        <scheme val="minor"/>
      </rPr>
      <t>Model 326</t>
    </r>
  </si>
  <si>
    <r>
      <rPr>
        <sz val="11"/>
        <color rgb="FF181818"/>
        <rFont val="Calibri"/>
        <family val="2"/>
        <scheme val="minor"/>
      </rPr>
      <t>Single Spindle Rotary Cutters</t>
    </r>
  </si>
  <si>
    <r>
      <rPr>
        <sz val="11"/>
        <color rgb="FF181818"/>
        <rFont val="Calibri"/>
        <family val="2"/>
        <scheme val="minor"/>
      </rPr>
      <t>8068-1</t>
    </r>
  </si>
  <si>
    <r>
      <rPr>
        <sz val="11"/>
        <color rgb="FF010101"/>
        <rFont val="Calibri"/>
        <family val="2"/>
        <scheme val="minor"/>
      </rPr>
      <t>Bu</t>
    </r>
    <r>
      <rPr>
        <sz val="11"/>
        <color rgb="FF282828"/>
        <rFont val="Calibri"/>
        <family val="2"/>
        <scheme val="minor"/>
      </rPr>
      <t xml:space="preserve">sh </t>
    </r>
    <r>
      <rPr>
        <sz val="11"/>
        <color rgb="FF010101"/>
        <rFont val="Calibri"/>
        <family val="2"/>
        <scheme val="minor"/>
      </rPr>
      <t>Hog</t>
    </r>
  </si>
  <si>
    <r>
      <rPr>
        <sz val="11"/>
        <color rgb="FF181818"/>
        <rFont val="Calibri"/>
        <family val="2"/>
        <scheme val="minor"/>
      </rPr>
      <t xml:space="preserve">Bush </t>
    </r>
    <r>
      <rPr>
        <sz val="11"/>
        <color rgb="FF010101"/>
        <rFont val="Calibri"/>
        <family val="2"/>
        <scheme val="minor"/>
      </rPr>
      <t xml:space="preserve">Hog - </t>
    </r>
    <r>
      <rPr>
        <sz val="11"/>
        <color rgb="FF181818"/>
        <rFont val="Calibri"/>
        <family val="2"/>
        <scheme val="minor"/>
      </rPr>
      <t>Model 3210</t>
    </r>
  </si>
  <si>
    <r>
      <rPr>
        <sz val="11"/>
        <color rgb="FF010101"/>
        <rFont val="Calibri"/>
        <family val="2"/>
        <scheme val="minor"/>
      </rPr>
      <t xml:space="preserve">Lift, </t>
    </r>
    <r>
      <rPr>
        <sz val="11"/>
        <color rgb="FF181818"/>
        <rFont val="Calibri"/>
        <family val="2"/>
        <scheme val="minor"/>
      </rPr>
      <t xml:space="preserve">Pull, Semi-Mount </t>
    </r>
    <r>
      <rPr>
        <sz val="11"/>
        <color rgb="FF282828"/>
        <rFont val="Calibri"/>
        <family val="2"/>
        <scheme val="minor"/>
      </rPr>
      <t xml:space="preserve">&amp; </t>
    </r>
    <r>
      <rPr>
        <sz val="11"/>
        <color rgb="FF181818"/>
        <rFont val="Calibri"/>
        <family val="2"/>
        <scheme val="minor"/>
      </rPr>
      <t>Offset Model</t>
    </r>
  </si>
  <si>
    <r>
      <rPr>
        <sz val="11"/>
        <color rgb="FF181818"/>
        <rFont val="Calibri"/>
        <family val="2"/>
        <scheme val="minor"/>
      </rPr>
      <t>8068-2</t>
    </r>
  </si>
  <si>
    <r>
      <rPr>
        <sz val="11"/>
        <color rgb="FF181818"/>
        <rFont val="Calibri"/>
        <family val="2"/>
        <scheme val="minor"/>
      </rPr>
      <t xml:space="preserve">Bush </t>
    </r>
    <r>
      <rPr>
        <sz val="11"/>
        <color rgb="FF010101"/>
        <rFont val="Calibri"/>
        <family val="2"/>
        <scheme val="minor"/>
      </rPr>
      <t xml:space="preserve">Hog </t>
    </r>
    <r>
      <rPr>
        <sz val="11"/>
        <color rgb="FF181818"/>
        <rFont val="Calibri"/>
        <family val="2"/>
        <scheme val="minor"/>
      </rPr>
      <t>- Model 2815</t>
    </r>
  </si>
  <si>
    <r>
      <rPr>
        <sz val="11"/>
        <color rgb="FF010101"/>
        <rFont val="Calibri"/>
        <family val="2"/>
        <scheme val="minor"/>
      </rPr>
      <t xml:space="preserve">Flex </t>
    </r>
    <r>
      <rPr>
        <sz val="11"/>
        <color rgb="FF282828"/>
        <rFont val="Calibri"/>
        <family val="2"/>
        <scheme val="minor"/>
      </rPr>
      <t xml:space="preserve">Wing </t>
    </r>
    <r>
      <rPr>
        <sz val="11"/>
        <color rgb="FF181818"/>
        <rFont val="Calibri"/>
        <family val="2"/>
        <scheme val="minor"/>
      </rPr>
      <t>Rotary Cutters</t>
    </r>
  </si>
  <si>
    <r>
      <rPr>
        <sz val="11"/>
        <color rgb="FF181818"/>
        <rFont val="Calibri"/>
        <family val="2"/>
        <scheme val="minor"/>
      </rPr>
      <t>Automobile</t>
    </r>
  </si>
  <si>
    <r>
      <rPr>
        <sz val="11"/>
        <color rgb="FF181818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130</t>
    </r>
  </si>
  <si>
    <r>
      <rPr>
        <sz val="11"/>
        <color rgb="FF010101"/>
        <rFont val="Calibri"/>
        <family val="2"/>
        <scheme val="minor"/>
      </rPr>
      <t>Transportin</t>
    </r>
    <r>
      <rPr>
        <sz val="11"/>
        <color rgb="FF282828"/>
        <rFont val="Calibri"/>
        <family val="2"/>
        <scheme val="minor"/>
      </rPr>
      <t xml:space="preserve">g </t>
    </r>
    <r>
      <rPr>
        <sz val="11"/>
        <color rgb="FF181818"/>
        <rFont val="Calibri"/>
        <family val="2"/>
        <scheme val="minor"/>
      </rPr>
      <t>people.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</si>
  <si>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282828"/>
        <rFont val="Calibri"/>
        <family val="2"/>
        <scheme val="minor"/>
      </rPr>
      <t xml:space="preserve">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282828"/>
        <rFont val="Calibri"/>
        <family val="2"/>
        <scheme val="minor"/>
      </rPr>
      <t>30</t>
    </r>
  </si>
  <si>
    <r>
      <rPr>
        <sz val="11"/>
        <color rgb="FF181818"/>
        <rFont val="Calibri"/>
        <family val="2"/>
        <scheme val="minor"/>
      </rPr>
      <t>Automobile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Poli</t>
    </r>
    <r>
      <rPr>
        <sz val="11"/>
        <color rgb="FF282828"/>
        <rFont val="Calibri"/>
        <family val="2"/>
        <scheme val="minor"/>
      </rPr>
      <t>ce</t>
    </r>
  </si>
  <si>
    <r>
      <rPr>
        <sz val="11"/>
        <color rgb="FF010101"/>
        <rFont val="Calibri"/>
        <family val="2"/>
        <scheme val="minor"/>
      </rPr>
      <t xml:space="preserve">to </t>
    </r>
    <r>
      <rPr>
        <sz val="11"/>
        <color rgb="FF181818"/>
        <rFont val="Calibri"/>
        <family val="2"/>
        <scheme val="minor"/>
      </rPr>
      <t>250</t>
    </r>
  </si>
  <si>
    <r>
      <rPr>
        <sz val="11"/>
        <color rgb="FF010101"/>
        <rFont val="Calibri"/>
        <family val="2"/>
        <scheme val="minor"/>
      </rPr>
      <t>Patrolling</t>
    </r>
    <r>
      <rPr>
        <sz val="11"/>
        <color rgb="FF282828"/>
        <rFont val="Calibri"/>
        <family val="2"/>
        <scheme val="minor"/>
      </rPr>
      <t>.</t>
    </r>
  </si>
  <si>
    <r>
      <rPr>
        <sz val="11"/>
        <color rgb="FF282828"/>
        <rFont val="Calibri"/>
        <family val="2"/>
        <scheme val="minor"/>
      </rPr>
      <t>Auto</t>
    </r>
    <r>
      <rPr>
        <sz val="11"/>
        <color rgb="FF010101"/>
        <rFont val="Calibri"/>
        <family val="2"/>
        <scheme val="minor"/>
      </rPr>
      <t>mobile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Poli</t>
    </r>
    <r>
      <rPr>
        <sz val="11"/>
        <color rgb="FF282828"/>
        <rFont val="Calibri"/>
        <family val="2"/>
        <scheme val="minor"/>
      </rPr>
      <t>ce</t>
    </r>
  </si>
  <si>
    <r>
      <rPr>
        <sz val="11"/>
        <color rgb="FF181818"/>
        <rFont val="Calibri"/>
        <family val="2"/>
        <scheme val="minor"/>
      </rPr>
      <t xml:space="preserve">to </t>
    </r>
    <r>
      <rPr>
        <sz val="11"/>
        <color rgb="FF282828"/>
        <rFont val="Calibri"/>
        <family val="2"/>
        <scheme val="minor"/>
      </rPr>
      <t>250</t>
    </r>
  </si>
  <si>
    <r>
      <rPr>
        <sz val="11"/>
        <color rgb="FF181818"/>
        <rFont val="Calibri"/>
        <family val="2"/>
        <scheme val="minor"/>
      </rPr>
      <t xml:space="preserve">6 or 8 </t>
    </r>
    <r>
      <rPr>
        <sz val="11"/>
        <color rgb="FF282828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</si>
  <si>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181818"/>
        <rFont val="Calibri"/>
        <family val="2"/>
        <scheme val="minor"/>
      </rPr>
      <t xml:space="preserve">285 to </t>
    </r>
    <r>
      <rPr>
        <sz val="11"/>
        <color rgb="FF282828"/>
        <rFont val="Calibri"/>
        <family val="2"/>
        <scheme val="minor"/>
      </rPr>
      <t>300</t>
    </r>
  </si>
  <si>
    <r>
      <rPr>
        <sz val="11"/>
        <color rgb="FF181818"/>
        <rFont val="Calibri"/>
        <family val="2"/>
        <scheme val="minor"/>
      </rPr>
      <t xml:space="preserve">Automobile - </t>
    </r>
    <r>
      <rPr>
        <sz val="11"/>
        <color rgb="FF010101"/>
        <rFont val="Calibri"/>
        <family val="2"/>
        <scheme val="minor"/>
      </rPr>
      <t xml:space="preserve">Ford </t>
    </r>
    <r>
      <rPr>
        <sz val="11"/>
        <color rgb="FF181818"/>
        <rFont val="Calibri"/>
        <family val="2"/>
        <scheme val="minor"/>
      </rPr>
      <t>Expedition</t>
    </r>
  </si>
  <si>
    <r>
      <rPr>
        <u/>
        <sz val="11"/>
        <color rgb="FF181818"/>
        <rFont val="Calibri"/>
        <family val="2"/>
        <scheme val="minor"/>
      </rPr>
      <t>EcoBoost </t>
    </r>
    <r>
      <rPr>
        <u/>
        <sz val="11"/>
        <color rgb="FF282828"/>
        <rFont val="Calibri"/>
        <family val="2"/>
        <scheme val="minor"/>
      </rPr>
      <t>V-6</t>
    </r>
  </si>
  <si>
    <r>
      <rPr>
        <sz val="11"/>
        <color rgb="FF181818"/>
        <rFont val="Calibri"/>
        <family val="2"/>
        <scheme val="minor"/>
      </rPr>
      <t>2015 Model</t>
    </r>
  </si>
  <si>
    <r>
      <rPr>
        <sz val="11"/>
        <color rgb="FF181818"/>
        <rFont val="Calibri"/>
        <family val="2"/>
        <scheme val="minor"/>
      </rPr>
      <t xml:space="preserve">MRAP Armored Rescue </t>
    </r>
    <r>
      <rPr>
        <sz val="11"/>
        <color rgb="FF282828"/>
        <rFont val="Calibri"/>
        <family val="2"/>
        <scheme val="minor"/>
      </rPr>
      <t>Veh</t>
    </r>
    <r>
      <rPr>
        <sz val="11"/>
        <color rgb="FF010101"/>
        <rFont val="Calibri"/>
        <family val="2"/>
        <scheme val="minor"/>
      </rPr>
      <t>icl</t>
    </r>
    <r>
      <rPr>
        <sz val="11"/>
        <color rgb="FF282828"/>
        <rFont val="Calibri"/>
        <family val="2"/>
        <scheme val="minor"/>
      </rPr>
      <t>e</t>
    </r>
  </si>
  <si>
    <r>
      <rPr>
        <sz val="11"/>
        <color rgb="FF181818"/>
        <rFont val="Calibri"/>
        <family val="2"/>
        <scheme val="minor"/>
      </rPr>
      <t xml:space="preserve">Search </t>
    </r>
    <r>
      <rPr>
        <sz val="11"/>
        <color rgb="FF282828"/>
        <rFont val="Calibri"/>
        <family val="2"/>
        <scheme val="minor"/>
      </rPr>
      <t xml:space="preserve">and </t>
    </r>
    <r>
      <rPr>
        <sz val="11"/>
        <color rgb="FF181818"/>
        <rFont val="Calibri"/>
        <family val="2"/>
        <scheme val="minor"/>
      </rPr>
      <t>Rescue</t>
    </r>
  </si>
  <si>
    <r>
      <rPr>
        <sz val="11"/>
        <color rgb="FF181818"/>
        <rFont val="Calibri"/>
        <family val="2"/>
        <scheme val="minor"/>
      </rPr>
      <t>375-450</t>
    </r>
  </si>
  <si>
    <r>
      <rPr>
        <sz val="11"/>
        <color rgb="FF181818"/>
        <rFont val="Calibri"/>
        <family val="2"/>
        <scheme val="minor"/>
      </rPr>
      <t>Multi-Theater (Military Surplus)Vehicle</t>
    </r>
  </si>
  <si>
    <r>
      <rPr>
        <sz val="11"/>
        <color rgb="FF181818"/>
        <rFont val="Calibri"/>
        <family val="2"/>
        <scheme val="minor"/>
      </rPr>
      <t xml:space="preserve">gvwr 55000 </t>
    </r>
    <r>
      <rPr>
        <sz val="11"/>
        <color rgb="FF010101"/>
        <rFont val="Calibri"/>
        <family val="2"/>
        <scheme val="minor"/>
      </rPr>
      <t>Lb</t>
    </r>
    <r>
      <rPr>
        <sz val="11"/>
        <color rgb="FF282828"/>
        <rFont val="Calibri"/>
        <family val="2"/>
        <scheme val="minor"/>
      </rPr>
      <t>s</t>
    </r>
  </si>
  <si>
    <r>
      <rPr>
        <sz val="11"/>
        <color rgb="FF010101"/>
        <rFont val="Calibri"/>
        <family val="2"/>
        <scheme val="minor"/>
      </rPr>
      <t xml:space="preserve">to </t>
    </r>
    <r>
      <rPr>
        <sz val="11"/>
        <color rgb="FF282828"/>
        <rFont val="Calibri"/>
        <family val="2"/>
        <scheme val="minor"/>
      </rPr>
      <t>350</t>
    </r>
  </si>
  <si>
    <r>
      <rPr>
        <sz val="11"/>
        <color rgb="FF181818"/>
        <rFont val="Calibri"/>
        <family val="2"/>
        <scheme val="minor"/>
      </rPr>
      <t xml:space="preserve">All </t>
    </r>
    <r>
      <rPr>
        <sz val="11"/>
        <color rgb="FF010101"/>
        <rFont val="Calibri"/>
        <family val="2"/>
        <scheme val="minor"/>
      </rPr>
      <t>Terr</t>
    </r>
    <r>
      <rPr>
        <sz val="11"/>
        <color rgb="FF282828"/>
        <rFont val="Calibri"/>
        <family val="2"/>
        <scheme val="minor"/>
      </rPr>
      <t>ain Vehic</t>
    </r>
    <r>
      <rPr>
        <sz val="11"/>
        <color rgb="FF010101"/>
        <rFont val="Calibri"/>
        <family val="2"/>
        <scheme val="minor"/>
      </rPr>
      <t xml:space="preserve">le </t>
    </r>
    <r>
      <rPr>
        <sz val="11"/>
        <color rgb="FF181818"/>
        <rFont val="Calibri"/>
        <family val="2"/>
        <scheme val="minor"/>
      </rPr>
      <t>(ATV)</t>
    </r>
  </si>
  <si>
    <r>
      <rPr>
        <sz val="11"/>
        <color rgb="FF010101"/>
        <rFont val="Calibri"/>
        <family val="2"/>
        <scheme val="minor"/>
      </rPr>
      <t xml:space="preserve">Engine </t>
    </r>
    <r>
      <rPr>
        <sz val="11"/>
        <color rgb="FF181818"/>
        <rFont val="Calibri"/>
        <family val="2"/>
        <scheme val="minor"/>
      </rPr>
      <t>110cc, 4-Wheel; 20" tyre</t>
    </r>
  </si>
  <si>
    <r>
      <rPr>
        <sz val="11"/>
        <color rgb="FF181818"/>
        <rFont val="Calibri"/>
        <family val="2"/>
        <scheme val="minor"/>
      </rPr>
      <t>6.5-7.5</t>
    </r>
  </si>
  <si>
    <r>
      <rPr>
        <sz val="11"/>
        <color rgb="FF181818"/>
        <rFont val="Calibri"/>
        <family val="2"/>
        <scheme val="minor"/>
      </rPr>
      <t xml:space="preserve">All </t>
    </r>
    <r>
      <rPr>
        <sz val="11"/>
        <color rgb="FF010101"/>
        <rFont val="Calibri"/>
        <family val="2"/>
        <scheme val="minor"/>
      </rPr>
      <t>Terr</t>
    </r>
    <r>
      <rPr>
        <sz val="11"/>
        <color rgb="FF282828"/>
        <rFont val="Calibri"/>
        <family val="2"/>
        <scheme val="minor"/>
      </rPr>
      <t>ai</t>
    </r>
    <r>
      <rPr>
        <sz val="11"/>
        <color rgb="FF010101"/>
        <rFont val="Calibri"/>
        <family val="2"/>
        <scheme val="minor"/>
      </rPr>
      <t xml:space="preserve">n </t>
    </r>
    <r>
      <rPr>
        <sz val="11"/>
        <color rgb="FF282828"/>
        <rFont val="Calibri"/>
        <family val="2"/>
        <scheme val="minor"/>
      </rPr>
      <t>Veh</t>
    </r>
    <r>
      <rPr>
        <sz val="11"/>
        <color rgb="FF010101"/>
        <rFont val="Calibri"/>
        <family val="2"/>
        <scheme val="minor"/>
      </rPr>
      <t xml:space="preserve">icle </t>
    </r>
    <r>
      <rPr>
        <sz val="11"/>
        <color rgb="FF282828"/>
        <rFont val="Calibri"/>
        <family val="2"/>
        <scheme val="minor"/>
      </rPr>
      <t>(A</t>
    </r>
    <r>
      <rPr>
        <sz val="11"/>
        <color rgb="FF010101"/>
        <rFont val="Calibri"/>
        <family val="2"/>
        <scheme val="minor"/>
      </rPr>
      <t>T</t>
    </r>
    <r>
      <rPr>
        <sz val="11"/>
        <color rgb="FF282828"/>
        <rFont val="Calibri"/>
        <family val="2"/>
        <scheme val="minor"/>
      </rPr>
      <t>V)</t>
    </r>
  </si>
  <si>
    <r>
      <rPr>
        <sz val="11"/>
        <color rgb="FF010101"/>
        <rFont val="Calibri"/>
        <family val="2"/>
        <scheme val="minor"/>
      </rPr>
      <t>Engine 125cc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4-Wheel; 21" tyre</t>
    </r>
  </si>
  <si>
    <r>
      <rPr>
        <sz val="11"/>
        <color rgb="FF181818"/>
        <rFont val="Calibri"/>
        <family val="2"/>
        <scheme val="minor"/>
      </rPr>
      <t>7.6-8.6</t>
    </r>
  </si>
  <si>
    <r>
      <rPr>
        <sz val="11"/>
        <color rgb="FF010101"/>
        <rFont val="Calibri"/>
        <family val="2"/>
        <scheme val="minor"/>
      </rPr>
      <t xml:space="preserve">Engine </t>
    </r>
    <r>
      <rPr>
        <sz val="11"/>
        <color rgb="FF181818"/>
        <rFont val="Calibri"/>
        <family val="2"/>
        <scheme val="minor"/>
      </rPr>
      <t>150cc, 4-Wheel; 22" tyre</t>
    </r>
  </si>
  <si>
    <r>
      <rPr>
        <sz val="11"/>
        <color rgb="FF181818"/>
        <rFont val="Calibri"/>
        <family val="2"/>
        <scheme val="minor"/>
      </rPr>
      <t>9.0-10.0</t>
    </r>
  </si>
  <si>
    <r>
      <rPr>
        <sz val="11"/>
        <color rgb="FF181818"/>
        <rFont val="Calibri"/>
        <family val="2"/>
        <scheme val="minor"/>
      </rPr>
      <t xml:space="preserve">All </t>
    </r>
    <r>
      <rPr>
        <sz val="11"/>
        <color rgb="FF010101"/>
        <rFont val="Calibri"/>
        <family val="2"/>
        <scheme val="minor"/>
      </rPr>
      <t xml:space="preserve">Terrain </t>
    </r>
    <r>
      <rPr>
        <sz val="11"/>
        <color rgb="FF282828"/>
        <rFont val="Calibri"/>
        <family val="2"/>
        <scheme val="minor"/>
      </rPr>
      <t>Ve</t>
    </r>
    <r>
      <rPr>
        <sz val="11"/>
        <color rgb="FF010101"/>
        <rFont val="Calibri"/>
        <family val="2"/>
        <scheme val="minor"/>
      </rPr>
      <t>hi</t>
    </r>
    <r>
      <rPr>
        <sz val="11"/>
        <color rgb="FF282828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 xml:space="preserve">le </t>
    </r>
    <r>
      <rPr>
        <sz val="11"/>
        <color rgb="FF282828"/>
        <rFont val="Calibri"/>
        <family val="2"/>
        <scheme val="minor"/>
      </rPr>
      <t>(A</t>
    </r>
    <r>
      <rPr>
        <sz val="11"/>
        <color rgb="FF010101"/>
        <rFont val="Calibri"/>
        <family val="2"/>
        <scheme val="minor"/>
      </rPr>
      <t>T</t>
    </r>
    <r>
      <rPr>
        <sz val="11"/>
        <color rgb="FF282828"/>
        <rFont val="Calibri"/>
        <family val="2"/>
        <scheme val="minor"/>
      </rPr>
      <t>V)</t>
    </r>
  </si>
  <si>
    <r>
      <rPr>
        <sz val="11"/>
        <color rgb="FF010101"/>
        <rFont val="Calibri"/>
        <family val="2"/>
        <scheme val="minor"/>
      </rPr>
      <t>Engin</t>
    </r>
    <r>
      <rPr>
        <sz val="11"/>
        <color rgb="FF282828"/>
        <rFont val="Calibri"/>
        <family val="2"/>
        <scheme val="minor"/>
      </rPr>
      <t xml:space="preserve">e 200cc, </t>
    </r>
    <r>
      <rPr>
        <sz val="11"/>
        <color rgb="FF181818"/>
        <rFont val="Calibri"/>
        <family val="2"/>
        <scheme val="minor"/>
      </rPr>
      <t>4-Wheel; 24" tyre</t>
    </r>
  </si>
  <si>
    <r>
      <rPr>
        <sz val="11"/>
        <color rgb="FF010101"/>
        <rFont val="Calibri"/>
        <family val="2"/>
        <scheme val="minor"/>
      </rPr>
      <t>12-14</t>
    </r>
    <r>
      <rPr>
        <sz val="11"/>
        <color rgb="FF282828"/>
        <rFont val="Calibri"/>
        <family val="2"/>
        <scheme val="minor"/>
      </rPr>
      <t>.0</t>
    </r>
  </si>
  <si>
    <r>
      <rPr>
        <sz val="11"/>
        <color rgb="FF181818"/>
        <rFont val="Calibri"/>
        <family val="2"/>
        <scheme val="minor"/>
      </rPr>
      <t xml:space="preserve">All </t>
    </r>
    <r>
      <rPr>
        <sz val="11"/>
        <color rgb="FF010101"/>
        <rFont val="Calibri"/>
        <family val="2"/>
        <scheme val="minor"/>
      </rPr>
      <t>Terr</t>
    </r>
    <r>
      <rPr>
        <sz val="11"/>
        <color rgb="FF282828"/>
        <rFont val="Calibri"/>
        <family val="2"/>
        <scheme val="minor"/>
      </rPr>
      <t>ain Ve</t>
    </r>
    <r>
      <rPr>
        <sz val="11"/>
        <color rgb="FF010101"/>
        <rFont val="Calibri"/>
        <family val="2"/>
        <scheme val="minor"/>
      </rPr>
      <t>hi</t>
    </r>
    <r>
      <rPr>
        <sz val="11"/>
        <color rgb="FF282828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 xml:space="preserve">le </t>
    </r>
    <r>
      <rPr>
        <sz val="11"/>
        <color rgb="FF181818"/>
        <rFont val="Calibri"/>
        <family val="2"/>
        <scheme val="minor"/>
      </rPr>
      <t>(ATV)</t>
    </r>
  </si>
  <si>
    <r>
      <rPr>
        <sz val="11"/>
        <color rgb="FF010101"/>
        <rFont val="Calibri"/>
        <family val="2"/>
        <scheme val="minor"/>
      </rPr>
      <t xml:space="preserve">Engine </t>
    </r>
    <r>
      <rPr>
        <sz val="11"/>
        <color rgb="FF181818"/>
        <rFont val="Calibri"/>
        <family val="2"/>
        <scheme val="minor"/>
      </rPr>
      <t xml:space="preserve">250cc, 4-Wheel </t>
    </r>
    <r>
      <rPr>
        <sz val="11"/>
        <color rgb="FF414141"/>
        <rFont val="Calibri"/>
        <family val="2"/>
        <scheme val="minor"/>
      </rPr>
      <t xml:space="preserve">; </t>
    </r>
    <r>
      <rPr>
        <sz val="11"/>
        <color rgb="FF181818"/>
        <rFont val="Calibri"/>
        <family val="2"/>
        <scheme val="minor"/>
      </rPr>
      <t>24" tyre</t>
    </r>
  </si>
  <si>
    <r>
      <rPr>
        <sz val="11"/>
        <color rgb="FF181818"/>
        <rFont val="Calibri"/>
        <family val="2"/>
        <scheme val="minor"/>
      </rPr>
      <t>15-17</t>
    </r>
  </si>
  <si>
    <r>
      <rPr>
        <sz val="11"/>
        <color rgb="FF181818"/>
        <rFont val="Calibri"/>
        <family val="2"/>
        <scheme val="minor"/>
      </rPr>
      <t xml:space="preserve">All </t>
    </r>
    <r>
      <rPr>
        <sz val="11"/>
        <color rgb="FF010101"/>
        <rFont val="Calibri"/>
        <family val="2"/>
        <scheme val="minor"/>
      </rPr>
      <t xml:space="preserve">Terrain </t>
    </r>
    <r>
      <rPr>
        <sz val="11"/>
        <color rgb="FF282828"/>
        <rFont val="Calibri"/>
        <family val="2"/>
        <scheme val="minor"/>
      </rPr>
      <t>Vehic</t>
    </r>
    <r>
      <rPr>
        <sz val="11"/>
        <color rgb="FF010101"/>
        <rFont val="Calibri"/>
        <family val="2"/>
        <scheme val="minor"/>
      </rPr>
      <t>l</t>
    </r>
    <r>
      <rPr>
        <sz val="11"/>
        <color rgb="FF282828"/>
        <rFont val="Calibri"/>
        <family val="2"/>
        <scheme val="minor"/>
      </rPr>
      <t xml:space="preserve">e </t>
    </r>
    <r>
      <rPr>
        <sz val="11"/>
        <color rgb="FF181818"/>
        <rFont val="Calibri"/>
        <family val="2"/>
        <scheme val="minor"/>
      </rPr>
      <t>(ATV)</t>
    </r>
  </si>
  <si>
    <r>
      <rPr>
        <sz val="11"/>
        <color rgb="FF010101"/>
        <rFont val="Calibri"/>
        <family val="2"/>
        <scheme val="minor"/>
      </rPr>
      <t xml:space="preserve">Engine </t>
    </r>
    <r>
      <rPr>
        <sz val="11"/>
        <color rgb="FF282828"/>
        <rFont val="Calibri"/>
        <family val="2"/>
        <scheme val="minor"/>
      </rPr>
      <t xml:space="preserve">300cc, </t>
    </r>
    <r>
      <rPr>
        <sz val="11"/>
        <color rgb="FF181818"/>
        <rFont val="Calibri"/>
        <family val="2"/>
        <scheme val="minor"/>
      </rPr>
      <t xml:space="preserve">4-Wheel </t>
    </r>
    <r>
      <rPr>
        <sz val="11"/>
        <color rgb="FF414141"/>
        <rFont val="Calibri"/>
        <family val="2"/>
        <scheme val="minor"/>
      </rPr>
      <t xml:space="preserve">; </t>
    </r>
    <r>
      <rPr>
        <sz val="11"/>
        <color rgb="FF282828"/>
        <rFont val="Calibri"/>
        <family val="2"/>
        <scheme val="minor"/>
      </rPr>
      <t xml:space="preserve">24" </t>
    </r>
    <r>
      <rPr>
        <sz val="11"/>
        <color rgb="FF181818"/>
        <rFont val="Calibri"/>
        <family val="2"/>
        <scheme val="minor"/>
      </rPr>
      <t>tyre</t>
    </r>
  </si>
  <si>
    <r>
      <rPr>
        <sz val="11"/>
        <color rgb="FF181818"/>
        <rFont val="Calibri"/>
        <family val="2"/>
        <scheme val="minor"/>
      </rPr>
      <t>18-20</t>
    </r>
  </si>
  <si>
    <r>
      <rPr>
        <sz val="11"/>
        <color rgb="FF181818"/>
        <rFont val="Calibri"/>
        <family val="2"/>
        <scheme val="minor"/>
      </rPr>
      <t xml:space="preserve">All </t>
    </r>
    <r>
      <rPr>
        <sz val="11"/>
        <color rgb="FF010101"/>
        <rFont val="Calibri"/>
        <family val="2"/>
        <scheme val="minor"/>
      </rPr>
      <t>Terr</t>
    </r>
    <r>
      <rPr>
        <sz val="11"/>
        <color rgb="FF282828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 xml:space="preserve">in </t>
    </r>
    <r>
      <rPr>
        <sz val="11"/>
        <color rgb="FF282828"/>
        <rFont val="Calibri"/>
        <family val="2"/>
        <scheme val="minor"/>
      </rPr>
      <t>Veh</t>
    </r>
    <r>
      <rPr>
        <sz val="11"/>
        <color rgb="FF010101"/>
        <rFont val="Calibri"/>
        <family val="2"/>
        <scheme val="minor"/>
      </rPr>
      <t>i</t>
    </r>
    <r>
      <rPr>
        <sz val="11"/>
        <color rgb="FF282828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 xml:space="preserve">le </t>
    </r>
    <r>
      <rPr>
        <sz val="11"/>
        <color rgb="FF282828"/>
        <rFont val="Calibri"/>
        <family val="2"/>
        <scheme val="minor"/>
      </rPr>
      <t>(A</t>
    </r>
    <r>
      <rPr>
        <sz val="11"/>
        <color rgb="FF010101"/>
        <rFont val="Calibri"/>
        <family val="2"/>
        <scheme val="minor"/>
      </rPr>
      <t>T</t>
    </r>
    <r>
      <rPr>
        <sz val="11"/>
        <color rgb="FF282828"/>
        <rFont val="Calibri"/>
        <family val="2"/>
        <scheme val="minor"/>
      </rPr>
      <t>V)</t>
    </r>
  </si>
  <si>
    <r>
      <rPr>
        <sz val="11"/>
        <color rgb="FF181818"/>
        <rFont val="Calibri"/>
        <family val="2"/>
        <scheme val="minor"/>
      </rPr>
      <t xml:space="preserve">Engine 400cc. 4-Wheel </t>
    </r>
    <r>
      <rPr>
        <sz val="11"/>
        <color rgb="FF414141"/>
        <rFont val="Calibri"/>
        <family val="2"/>
        <scheme val="minor"/>
      </rPr>
      <t xml:space="preserve">; </t>
    </r>
    <r>
      <rPr>
        <sz val="11"/>
        <color rgb="FF181818"/>
        <rFont val="Calibri"/>
        <family val="2"/>
        <scheme val="minor"/>
      </rPr>
      <t xml:space="preserve">25" </t>
    </r>
    <r>
      <rPr>
        <sz val="11"/>
        <color rgb="FF010101"/>
        <rFont val="Calibri"/>
        <family val="2"/>
        <scheme val="minor"/>
      </rPr>
      <t>t</t>
    </r>
    <r>
      <rPr>
        <sz val="11"/>
        <color rgb="FF282828"/>
        <rFont val="Calibri"/>
        <family val="2"/>
        <scheme val="minor"/>
      </rPr>
      <t>y</t>
    </r>
    <r>
      <rPr>
        <sz val="11"/>
        <color rgb="FF010101"/>
        <rFont val="Calibri"/>
        <family val="2"/>
        <scheme val="minor"/>
      </rPr>
      <t>re</t>
    </r>
  </si>
  <si>
    <r>
      <rPr>
        <sz val="11"/>
        <color rgb="FF181818"/>
        <rFont val="Calibri"/>
        <family val="2"/>
        <scheme val="minor"/>
      </rPr>
      <t>26-28</t>
    </r>
  </si>
  <si>
    <r>
      <rPr>
        <sz val="11"/>
        <color rgb="FF181818"/>
        <rFont val="Calibri"/>
        <family val="2"/>
        <scheme val="minor"/>
      </rPr>
      <t xml:space="preserve">All Terrain </t>
    </r>
    <r>
      <rPr>
        <sz val="11"/>
        <color rgb="FF282828"/>
        <rFont val="Calibri"/>
        <family val="2"/>
        <scheme val="minor"/>
      </rPr>
      <t>Vehic</t>
    </r>
    <r>
      <rPr>
        <sz val="11"/>
        <color rgb="FF010101"/>
        <rFont val="Calibri"/>
        <family val="2"/>
        <scheme val="minor"/>
      </rPr>
      <t>l</t>
    </r>
    <r>
      <rPr>
        <sz val="11"/>
        <color rgb="FF282828"/>
        <rFont val="Calibri"/>
        <family val="2"/>
        <scheme val="minor"/>
      </rPr>
      <t>e (ATV)</t>
    </r>
  </si>
  <si>
    <r>
      <rPr>
        <sz val="11"/>
        <color rgb="FF181818"/>
        <rFont val="Calibri"/>
        <family val="2"/>
        <scheme val="minor"/>
      </rPr>
      <t>Engine 450cc, 4-Wheel; 25" tyre</t>
    </r>
  </si>
  <si>
    <r>
      <rPr>
        <sz val="11"/>
        <color rgb="FF181818"/>
        <rFont val="Calibri"/>
        <family val="2"/>
        <scheme val="minor"/>
      </rPr>
      <t xml:space="preserve">All </t>
    </r>
    <r>
      <rPr>
        <sz val="11"/>
        <color rgb="FF010101"/>
        <rFont val="Calibri"/>
        <family val="2"/>
        <scheme val="minor"/>
      </rPr>
      <t xml:space="preserve">Terrain </t>
    </r>
    <r>
      <rPr>
        <sz val="11"/>
        <color rgb="FF282828"/>
        <rFont val="Calibri"/>
        <family val="2"/>
        <scheme val="minor"/>
      </rPr>
      <t>Ve</t>
    </r>
    <r>
      <rPr>
        <sz val="11"/>
        <color rgb="FF010101"/>
        <rFont val="Calibri"/>
        <family val="2"/>
        <scheme val="minor"/>
      </rPr>
      <t>hi</t>
    </r>
    <r>
      <rPr>
        <sz val="11"/>
        <color rgb="FF282828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 xml:space="preserve">le </t>
    </r>
    <r>
      <rPr>
        <sz val="11"/>
        <color rgb="FF181818"/>
        <rFont val="Calibri"/>
        <family val="2"/>
        <scheme val="minor"/>
      </rPr>
      <t>(ATV)</t>
    </r>
  </si>
  <si>
    <r>
      <rPr>
        <sz val="11"/>
        <color rgb="FF010101"/>
        <rFont val="Calibri"/>
        <family val="2"/>
        <scheme val="minor"/>
      </rPr>
      <t xml:space="preserve">Engine </t>
    </r>
    <r>
      <rPr>
        <sz val="11"/>
        <color rgb="FF181818"/>
        <rFont val="Calibri"/>
        <family val="2"/>
        <scheme val="minor"/>
      </rPr>
      <t>650cc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4-Wheel; 25" tyre</t>
    </r>
  </si>
  <si>
    <r>
      <rPr>
        <sz val="11"/>
        <color rgb="FF282828"/>
        <rFont val="Calibri"/>
        <family val="2"/>
        <scheme val="minor"/>
      </rPr>
      <t>38-40</t>
    </r>
  </si>
  <si>
    <r>
      <rPr>
        <sz val="11"/>
        <color rgb="FF181818"/>
        <rFont val="Calibri"/>
        <family val="2"/>
        <scheme val="minor"/>
      </rPr>
      <t xml:space="preserve">All </t>
    </r>
    <r>
      <rPr>
        <sz val="11"/>
        <color rgb="FF010101"/>
        <rFont val="Calibri"/>
        <family val="2"/>
        <scheme val="minor"/>
      </rPr>
      <t>Terr</t>
    </r>
    <r>
      <rPr>
        <sz val="11"/>
        <color rgb="FF282828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 xml:space="preserve">in </t>
    </r>
    <r>
      <rPr>
        <sz val="11"/>
        <color rgb="FF282828"/>
        <rFont val="Calibri"/>
        <family val="2"/>
        <scheme val="minor"/>
      </rPr>
      <t>Vehic</t>
    </r>
    <r>
      <rPr>
        <sz val="11"/>
        <color rgb="FF010101"/>
        <rFont val="Calibri"/>
        <family val="2"/>
        <scheme val="minor"/>
      </rPr>
      <t xml:space="preserve">le </t>
    </r>
    <r>
      <rPr>
        <sz val="11"/>
        <color rgb="FF282828"/>
        <rFont val="Calibri"/>
        <family val="2"/>
        <scheme val="minor"/>
      </rPr>
      <t>(A</t>
    </r>
    <r>
      <rPr>
        <sz val="11"/>
        <color rgb="FF010101"/>
        <rFont val="Calibri"/>
        <family val="2"/>
        <scheme val="minor"/>
      </rPr>
      <t>T</t>
    </r>
    <r>
      <rPr>
        <sz val="11"/>
        <color rgb="FF282828"/>
        <rFont val="Calibri"/>
        <family val="2"/>
        <scheme val="minor"/>
      </rPr>
      <t>V)</t>
    </r>
  </si>
  <si>
    <r>
      <rPr>
        <sz val="11"/>
        <color rgb="FF010101"/>
        <rFont val="Calibri"/>
        <family val="2"/>
        <scheme val="minor"/>
      </rPr>
      <t xml:space="preserve">Engine </t>
    </r>
    <r>
      <rPr>
        <sz val="11"/>
        <color rgb="FF181818"/>
        <rFont val="Calibri"/>
        <family val="2"/>
        <scheme val="minor"/>
      </rPr>
      <t>750cc, 4-Wheel; 25" tyre</t>
    </r>
  </si>
  <si>
    <r>
      <rPr>
        <sz val="11"/>
        <color rgb="FF181818"/>
        <rFont val="Calibri"/>
        <family val="2"/>
        <scheme val="minor"/>
      </rPr>
      <t>44-46</t>
    </r>
  </si>
  <si>
    <r>
      <rPr>
        <sz val="11"/>
        <color rgb="FF010101"/>
        <rFont val="Calibri"/>
        <family val="2"/>
        <scheme val="minor"/>
      </rPr>
      <t>Barge</t>
    </r>
    <r>
      <rPr>
        <sz val="11"/>
        <color rgb="FF282828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D</t>
    </r>
    <r>
      <rPr>
        <sz val="11"/>
        <color rgb="FF282828"/>
        <rFont val="Calibri"/>
        <family val="2"/>
        <scheme val="minor"/>
      </rPr>
      <t>eck</t>
    </r>
  </si>
  <si>
    <r>
      <rPr>
        <sz val="11"/>
        <color rgb="FF181818"/>
        <rFont val="Calibri"/>
        <family val="2"/>
        <scheme val="minor"/>
      </rPr>
      <t>50'x35'x7.25'</t>
    </r>
  </si>
  <si>
    <r>
      <rPr>
        <sz val="11"/>
        <color rgb="FF010101"/>
        <rFont val="Calibri"/>
        <family val="2"/>
        <scheme val="minor"/>
      </rPr>
      <t>Pu</t>
    </r>
    <r>
      <rPr>
        <sz val="11"/>
        <color rgb="FF282828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 xml:space="preserve">h </t>
    </r>
    <r>
      <rPr>
        <sz val="11"/>
        <color rgb="FF181818"/>
        <rFont val="Calibri"/>
        <family val="2"/>
        <scheme val="minor"/>
      </rPr>
      <t xml:space="preserve">by </t>
    </r>
    <r>
      <rPr>
        <sz val="11"/>
        <color rgb="FF010101"/>
        <rFont val="Calibri"/>
        <family val="2"/>
        <scheme val="minor"/>
      </rPr>
      <t>Tug</t>
    </r>
    <r>
      <rPr>
        <sz val="11"/>
        <color rgb="FF282828"/>
        <rFont val="Calibri"/>
        <family val="2"/>
        <scheme val="minor"/>
      </rPr>
      <t>-</t>
    </r>
    <r>
      <rPr>
        <sz val="11"/>
        <color rgb="FF010101"/>
        <rFont val="Calibri"/>
        <family val="2"/>
        <scheme val="minor"/>
      </rPr>
      <t>Bo</t>
    </r>
    <r>
      <rPr>
        <sz val="11"/>
        <color rgb="FF282828"/>
        <rFont val="Calibri"/>
        <family val="2"/>
        <scheme val="minor"/>
      </rPr>
      <t>at</t>
    </r>
  </si>
  <si>
    <r>
      <rPr>
        <sz val="11"/>
        <color rgb="FF010101"/>
        <rFont val="Calibri"/>
        <family val="2"/>
        <scheme val="minor"/>
      </rPr>
      <t>Barge</t>
    </r>
    <r>
      <rPr>
        <sz val="11"/>
        <color rgb="FF282828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De</t>
    </r>
    <r>
      <rPr>
        <sz val="11"/>
        <color rgb="FF282828"/>
        <rFont val="Calibri"/>
        <family val="2"/>
        <scheme val="minor"/>
      </rPr>
      <t>ck</t>
    </r>
  </si>
  <si>
    <r>
      <rPr>
        <sz val="11"/>
        <color rgb="FF181818"/>
        <rFont val="Calibri"/>
        <family val="2"/>
        <scheme val="minor"/>
      </rPr>
      <t>50'x35'x9'</t>
    </r>
  </si>
  <si>
    <r>
      <rPr>
        <sz val="11"/>
        <color rgb="FF010101"/>
        <rFont val="Calibri"/>
        <family val="2"/>
        <scheme val="minor"/>
      </rPr>
      <t>Pu</t>
    </r>
    <r>
      <rPr>
        <sz val="11"/>
        <color rgb="FF282828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 xml:space="preserve">h </t>
    </r>
    <r>
      <rPr>
        <sz val="11"/>
        <color rgb="FF181818"/>
        <rFont val="Calibri"/>
        <family val="2"/>
        <scheme val="minor"/>
      </rPr>
      <t xml:space="preserve">by </t>
    </r>
    <r>
      <rPr>
        <sz val="11"/>
        <color rgb="FF010101"/>
        <rFont val="Calibri"/>
        <family val="2"/>
        <scheme val="minor"/>
      </rPr>
      <t>Tu</t>
    </r>
    <r>
      <rPr>
        <sz val="11"/>
        <color rgb="FF282828"/>
        <rFont val="Calibri"/>
        <family val="2"/>
        <scheme val="minor"/>
      </rPr>
      <t>g-</t>
    </r>
    <r>
      <rPr>
        <sz val="11"/>
        <color rgb="FF010101"/>
        <rFont val="Calibri"/>
        <family val="2"/>
        <scheme val="minor"/>
      </rPr>
      <t>Boat</t>
    </r>
  </si>
  <si>
    <r>
      <rPr>
        <sz val="11"/>
        <color rgb="FF010101"/>
        <rFont val="Calibri"/>
        <family val="2"/>
        <scheme val="minor"/>
      </rPr>
      <t>Barge</t>
    </r>
    <r>
      <rPr>
        <sz val="11"/>
        <color rgb="FF282828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Deck</t>
    </r>
  </si>
  <si>
    <r>
      <rPr>
        <sz val="11"/>
        <color rgb="FF010101"/>
        <rFont val="Calibri"/>
        <family val="2"/>
        <scheme val="minor"/>
      </rPr>
      <t>Pu</t>
    </r>
    <r>
      <rPr>
        <sz val="11"/>
        <color rgb="FF282828"/>
        <rFont val="Calibri"/>
        <family val="2"/>
        <scheme val="minor"/>
      </rPr>
      <t xml:space="preserve">sh </t>
    </r>
    <r>
      <rPr>
        <sz val="11"/>
        <color rgb="FF181818"/>
        <rFont val="Calibri"/>
        <family val="2"/>
        <scheme val="minor"/>
      </rPr>
      <t xml:space="preserve">by </t>
    </r>
    <r>
      <rPr>
        <sz val="11"/>
        <color rgb="FF010101"/>
        <rFont val="Calibri"/>
        <family val="2"/>
        <scheme val="minor"/>
      </rPr>
      <t>Tug-Boat</t>
    </r>
  </si>
  <si>
    <r>
      <rPr>
        <sz val="11"/>
        <color rgb="FF181818"/>
        <rFont val="Calibri"/>
        <family val="2"/>
        <scheme val="minor"/>
      </rPr>
      <t>Barge, Deck</t>
    </r>
  </si>
  <si>
    <r>
      <rPr>
        <sz val="11"/>
        <color rgb="FF181818"/>
        <rFont val="Calibri"/>
        <family val="2"/>
        <scheme val="minor"/>
      </rPr>
      <t>160'x45'x11"</t>
    </r>
  </si>
  <si>
    <r>
      <rPr>
        <sz val="11"/>
        <color rgb="FF010101"/>
        <rFont val="Calibri"/>
        <family val="2"/>
        <scheme val="minor"/>
      </rPr>
      <t xml:space="preserve">Push </t>
    </r>
    <r>
      <rPr>
        <sz val="11"/>
        <color rgb="FF181818"/>
        <rFont val="Calibri"/>
        <family val="2"/>
        <scheme val="minor"/>
      </rPr>
      <t xml:space="preserve">by </t>
    </r>
    <r>
      <rPr>
        <sz val="11"/>
        <color rgb="FF010101"/>
        <rFont val="Calibri"/>
        <family val="2"/>
        <scheme val="minor"/>
      </rPr>
      <t>Tug-Boat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</si>
  <si>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282828"/>
        <rFont val="Calibri"/>
        <family val="2"/>
        <scheme val="minor"/>
      </rPr>
      <t xml:space="preserve">oat, </t>
    </r>
    <r>
      <rPr>
        <sz val="11"/>
        <color rgb="FF010101"/>
        <rFont val="Calibri"/>
        <family val="2"/>
        <scheme val="minor"/>
      </rPr>
      <t>To</t>
    </r>
    <r>
      <rPr>
        <sz val="11"/>
        <color rgb="FF282828"/>
        <rFont val="Calibri"/>
        <family val="2"/>
        <scheme val="minor"/>
      </rPr>
      <t>w</t>
    </r>
  </si>
  <si>
    <r>
      <rPr>
        <sz val="11"/>
        <color rgb="FF181818"/>
        <rFont val="Calibri"/>
        <family val="2"/>
        <scheme val="minor"/>
      </rPr>
      <t>55'x20'x5'</t>
    </r>
  </si>
  <si>
    <r>
      <rPr>
        <sz val="11"/>
        <color rgb="FF181818"/>
        <rFont val="Calibri"/>
        <family val="2"/>
        <scheme val="minor"/>
      </rPr>
      <t>to 870</t>
    </r>
  </si>
  <si>
    <r>
      <rPr>
        <sz val="11"/>
        <color rgb="FF181818"/>
        <rFont val="Calibri"/>
        <family val="2"/>
        <scheme val="minor"/>
      </rPr>
      <t>Steel.</t>
    </r>
  </si>
  <si>
    <r>
      <rPr>
        <sz val="11"/>
        <color rgb="FF181818"/>
        <rFont val="Calibri"/>
        <family val="2"/>
        <scheme val="minor"/>
      </rPr>
      <t>Boat, Tow</t>
    </r>
  </si>
  <si>
    <r>
      <rPr>
        <sz val="11"/>
        <color rgb="FF181818"/>
        <rFont val="Calibri"/>
        <family val="2"/>
        <scheme val="minor"/>
      </rPr>
      <t>60'x21'x5'</t>
    </r>
  </si>
  <si>
    <r>
      <rPr>
        <sz val="11"/>
        <color rgb="FF010101"/>
        <rFont val="Calibri"/>
        <family val="2"/>
        <scheme val="minor"/>
      </rPr>
      <t>to 1050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</si>
  <si>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282828"/>
        <rFont val="Calibri"/>
        <family val="2"/>
        <scheme val="minor"/>
      </rPr>
      <t>oa</t>
    </r>
    <r>
      <rPr>
        <sz val="11"/>
        <color rgb="FF010101"/>
        <rFont val="Calibri"/>
        <family val="2"/>
        <scheme val="minor"/>
      </rPr>
      <t>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Tow</t>
    </r>
  </si>
  <si>
    <r>
      <rPr>
        <sz val="11"/>
        <color rgb="FF181818"/>
        <rFont val="Calibri"/>
        <family val="2"/>
        <scheme val="minor"/>
      </rPr>
      <t>Size</t>
    </r>
  </si>
  <si>
    <r>
      <rPr>
        <sz val="11"/>
        <color rgb="FF181818"/>
        <rFont val="Calibri"/>
        <family val="2"/>
        <scheme val="minor"/>
      </rPr>
      <t>70'x30'x7</t>
    </r>
    <r>
      <rPr>
        <sz val="11"/>
        <color rgb="FF414141"/>
        <rFont val="Calibri"/>
        <family val="2"/>
        <scheme val="minor"/>
      </rPr>
      <t>.</t>
    </r>
    <r>
      <rPr>
        <sz val="11"/>
        <color rgb="FF181818"/>
        <rFont val="Calibri"/>
        <family val="2"/>
        <scheme val="minor"/>
      </rPr>
      <t>5'</t>
    </r>
  </si>
  <si>
    <r>
      <rPr>
        <sz val="11"/>
        <color rgb="FF181818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1350</t>
    </r>
  </si>
  <si>
    <r>
      <rPr>
        <sz val="11"/>
        <color rgb="FF010101"/>
        <rFont val="Calibri"/>
        <family val="2"/>
        <scheme val="minor"/>
      </rPr>
      <t>Boat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To</t>
    </r>
    <r>
      <rPr>
        <sz val="11"/>
        <color rgb="FF282828"/>
        <rFont val="Calibri"/>
        <family val="2"/>
        <scheme val="minor"/>
      </rPr>
      <t>w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</si>
  <si>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282828"/>
        <rFont val="Calibri"/>
        <family val="2"/>
        <scheme val="minor"/>
      </rPr>
      <t>20</t>
    </r>
    <r>
      <rPr>
        <sz val="11"/>
        <color rgb="FF010101"/>
        <rFont val="Calibri"/>
        <family val="2"/>
        <scheme val="minor"/>
      </rPr>
      <t>'</t>
    </r>
    <r>
      <rPr>
        <sz val="11"/>
        <color rgb="FF282828"/>
        <rFont val="Calibri"/>
        <family val="2"/>
        <scheme val="minor"/>
      </rPr>
      <t>x34'x8'</t>
    </r>
  </si>
  <si>
    <r>
      <rPr>
        <sz val="11"/>
        <color rgb="FF181818"/>
        <rFont val="Calibri"/>
        <family val="2"/>
        <scheme val="minor"/>
      </rPr>
      <t>to 2000</t>
    </r>
  </si>
  <si>
    <r>
      <rPr>
        <sz val="11"/>
        <color rgb="FF181818"/>
        <rFont val="Calibri"/>
        <family val="2"/>
        <scheme val="minor"/>
      </rPr>
      <t>Airboat</t>
    </r>
  </si>
  <si>
    <r>
      <rPr>
        <sz val="11"/>
        <color rgb="FF181818"/>
        <rFont val="Calibri"/>
        <family val="2"/>
        <scheme val="minor"/>
      </rPr>
      <t xml:space="preserve">815AGIS Airboat </t>
    </r>
    <r>
      <rPr>
        <sz val="11"/>
        <color rgb="FF282828"/>
        <rFont val="Calibri"/>
        <family val="2"/>
        <scheme val="minor"/>
      </rPr>
      <t xml:space="preserve">w/spray </t>
    </r>
    <r>
      <rPr>
        <sz val="11"/>
        <color rgb="FF010101"/>
        <rFont val="Calibri"/>
        <family val="2"/>
        <scheme val="minor"/>
      </rPr>
      <t>unit</t>
    </r>
  </si>
  <si>
    <r>
      <rPr>
        <sz val="11"/>
        <color rgb="FF010101"/>
        <rFont val="Calibri"/>
        <family val="2"/>
        <scheme val="minor"/>
      </rPr>
      <t>15'</t>
    </r>
    <r>
      <rPr>
        <sz val="11"/>
        <color rgb="FF282828"/>
        <rFont val="Calibri"/>
        <family val="2"/>
        <scheme val="minor"/>
      </rPr>
      <t>x8'</t>
    </r>
  </si>
  <si>
    <r>
      <rPr>
        <sz val="11"/>
        <color rgb="FF282828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irboat</t>
    </r>
  </si>
  <si>
    <r>
      <rPr>
        <sz val="11"/>
        <color rgb="FF282828"/>
        <rFont val="Calibri"/>
        <family val="2"/>
        <scheme val="minor"/>
      </rPr>
      <t>815AG</t>
    </r>
    <r>
      <rPr>
        <sz val="11"/>
        <color rgb="FF010101"/>
        <rFont val="Calibri"/>
        <family val="2"/>
        <scheme val="minor"/>
      </rPr>
      <t xml:space="preserve">IS </t>
    </r>
    <r>
      <rPr>
        <sz val="11"/>
        <color rgb="FF282828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irbo</t>
    </r>
    <r>
      <rPr>
        <sz val="11"/>
        <color rgb="FF282828"/>
        <rFont val="Calibri"/>
        <family val="2"/>
        <scheme val="minor"/>
      </rPr>
      <t xml:space="preserve">at w/spray </t>
    </r>
    <r>
      <rPr>
        <sz val="11"/>
        <color rgb="FF010101"/>
        <rFont val="Calibri"/>
        <family val="2"/>
        <scheme val="minor"/>
      </rPr>
      <t>unit</t>
    </r>
  </si>
  <si>
    <r>
      <rPr>
        <sz val="11"/>
        <color rgb="FF010101"/>
        <rFont val="Calibri"/>
        <family val="2"/>
        <scheme val="minor"/>
      </rPr>
      <t>15</t>
    </r>
    <r>
      <rPr>
        <sz val="11"/>
        <color rgb="FF282828"/>
        <rFont val="Calibri"/>
        <family val="2"/>
        <scheme val="minor"/>
      </rPr>
      <t>'x8'</t>
    </r>
  </si>
  <si>
    <r>
      <rPr>
        <sz val="11"/>
        <color rgb="FF181818"/>
        <rFont val="Calibri"/>
        <family val="2"/>
        <scheme val="minor"/>
      </rPr>
      <t xml:space="preserve">Swamp </t>
    </r>
    <r>
      <rPr>
        <sz val="11"/>
        <color rgb="FF010101"/>
        <rFont val="Calibri"/>
        <family val="2"/>
        <scheme val="minor"/>
      </rPr>
      <t>Bug</t>
    </r>
    <r>
      <rPr>
        <sz val="11"/>
        <color rgb="FF282828"/>
        <rFont val="Calibri"/>
        <family val="2"/>
        <scheme val="minor"/>
      </rPr>
      <t>gy</t>
    </r>
  </si>
  <si>
    <r>
      <rPr>
        <sz val="11"/>
        <color rgb="FF181818"/>
        <rFont val="Calibri"/>
        <family val="2"/>
        <scheme val="minor"/>
      </rPr>
      <t>Conquest</t>
    </r>
  </si>
  <si>
    <r>
      <rPr>
        <sz val="11"/>
        <color rgb="FF010101"/>
        <rFont val="Calibri"/>
        <family val="2"/>
        <scheme val="minor"/>
      </rPr>
      <t>Boat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Ro</t>
    </r>
    <r>
      <rPr>
        <sz val="11"/>
        <color rgb="FF282828"/>
        <rFont val="Calibri"/>
        <family val="2"/>
        <scheme val="minor"/>
      </rPr>
      <t>w</t>
    </r>
  </si>
  <si>
    <r>
      <rPr>
        <sz val="11"/>
        <color rgb="FF010101"/>
        <rFont val="Calibri"/>
        <family val="2"/>
        <scheme val="minor"/>
      </rPr>
      <t>Hea</t>
    </r>
    <r>
      <rPr>
        <sz val="11"/>
        <color rgb="FF282828"/>
        <rFont val="Calibri"/>
        <family val="2"/>
        <scheme val="minor"/>
      </rPr>
      <t xml:space="preserve">vy </t>
    </r>
    <r>
      <rPr>
        <sz val="11"/>
        <color rgb="FF181818"/>
        <rFont val="Calibri"/>
        <family val="2"/>
        <scheme val="minor"/>
      </rPr>
      <t>duty.</t>
    </r>
  </si>
  <si>
    <r>
      <rPr>
        <sz val="11"/>
        <color rgb="FF181818"/>
        <rFont val="Calibri"/>
        <family val="2"/>
        <scheme val="minor"/>
      </rPr>
      <t>13'x5'</t>
    </r>
  </si>
  <si>
    <r>
      <rPr>
        <sz val="11"/>
        <color rgb="FF010101"/>
        <rFont val="Calibri"/>
        <family val="2"/>
        <scheme val="minor"/>
      </rPr>
      <t xml:space="preserve">to </t>
    </r>
    <r>
      <rPr>
        <sz val="11"/>
        <color rgb="FF181818"/>
        <rFont val="Calibri"/>
        <family val="2"/>
        <scheme val="minor"/>
      </rPr>
      <t>50</t>
    </r>
  </si>
  <si>
    <r>
      <rPr>
        <sz val="11"/>
        <color rgb="FF181818"/>
        <rFont val="Calibri"/>
        <family val="2"/>
        <scheme val="minor"/>
      </rPr>
      <t>Outboard.</t>
    </r>
  </si>
  <si>
    <r>
      <rPr>
        <sz val="11"/>
        <color rgb="FF010101"/>
        <rFont val="Calibri"/>
        <family val="2"/>
        <scheme val="minor"/>
      </rPr>
      <t>Boat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Tender</t>
    </r>
  </si>
  <si>
    <r>
      <rPr>
        <sz val="11"/>
        <color rgb="FF010101"/>
        <rFont val="Calibri"/>
        <family val="2"/>
        <scheme val="minor"/>
      </rPr>
      <t>14</t>
    </r>
    <r>
      <rPr>
        <sz val="11"/>
        <color rgb="FF282828"/>
        <rFont val="Calibri"/>
        <family val="2"/>
        <scheme val="minor"/>
      </rPr>
      <t>'x7'</t>
    </r>
  </si>
  <si>
    <r>
      <rPr>
        <sz val="11"/>
        <color rgb="FF181818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100</t>
    </r>
  </si>
  <si>
    <r>
      <rPr>
        <sz val="11"/>
        <color rgb="FF010101"/>
        <rFont val="Calibri"/>
        <family val="2"/>
        <scheme val="minor"/>
      </rPr>
      <t xml:space="preserve">Inboard </t>
    </r>
    <r>
      <rPr>
        <sz val="11"/>
        <color rgb="FF282828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 xml:space="preserve">ith </t>
    </r>
    <r>
      <rPr>
        <sz val="11"/>
        <color rgb="FF181818"/>
        <rFont val="Calibri"/>
        <family val="2"/>
        <scheme val="minor"/>
      </rPr>
      <t>360 degree drive.</t>
    </r>
  </si>
  <si>
    <r>
      <rPr>
        <sz val="11"/>
        <color rgb="FF181818"/>
        <rFont val="Calibri"/>
        <family val="2"/>
        <scheme val="minor"/>
      </rPr>
      <t>Boat, Push</t>
    </r>
  </si>
  <si>
    <r>
      <rPr>
        <sz val="11"/>
        <color rgb="FF181818"/>
        <rFont val="Calibri"/>
        <family val="2"/>
        <scheme val="minor"/>
      </rPr>
      <t>45'x21'x6'</t>
    </r>
  </si>
  <si>
    <r>
      <rPr>
        <sz val="11"/>
        <color rgb="FF010101"/>
        <rFont val="Calibri"/>
        <family val="2"/>
        <scheme val="minor"/>
      </rPr>
      <t>Flat hull.</t>
    </r>
  </si>
  <si>
    <r>
      <rPr>
        <sz val="11"/>
        <color rgb="FF010101"/>
        <rFont val="Calibri"/>
        <family val="2"/>
        <scheme val="minor"/>
      </rPr>
      <t>Boat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Push</t>
    </r>
  </si>
  <si>
    <r>
      <rPr>
        <sz val="11"/>
        <color rgb="FF181818"/>
        <rFont val="Calibri"/>
        <family val="2"/>
        <scheme val="minor"/>
      </rPr>
      <t>54'x21'x6'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</si>
  <si>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282828"/>
        <rFont val="Calibri"/>
        <family val="2"/>
        <scheme val="minor"/>
      </rPr>
      <t xml:space="preserve">o </t>
    </r>
    <r>
      <rPr>
        <sz val="11"/>
        <color rgb="FF181818"/>
        <rFont val="Calibri"/>
        <family val="2"/>
        <scheme val="minor"/>
      </rPr>
      <t>525</t>
    </r>
  </si>
  <si>
    <r>
      <rPr>
        <sz val="11"/>
        <color rgb="FF010101"/>
        <rFont val="Calibri"/>
        <family val="2"/>
        <scheme val="minor"/>
      </rPr>
      <t xml:space="preserve">Flat </t>
    </r>
    <r>
      <rPr>
        <sz val="11"/>
        <color rgb="FF181818"/>
        <rFont val="Calibri"/>
        <family val="2"/>
        <scheme val="minor"/>
      </rPr>
      <t>hull.</t>
    </r>
  </si>
  <si>
    <r>
      <rPr>
        <sz val="11"/>
        <color rgb="FF010101"/>
        <rFont val="Calibri"/>
        <family val="2"/>
        <scheme val="minor"/>
      </rPr>
      <t>Boat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Push</t>
    </r>
  </si>
  <si>
    <r>
      <rPr>
        <sz val="11"/>
        <color rgb="FF181818"/>
        <rFont val="Calibri"/>
        <family val="2"/>
        <scheme val="minor"/>
      </rPr>
      <t>58'x24'x7</t>
    </r>
    <r>
      <rPr>
        <sz val="11"/>
        <color rgb="FF414141"/>
        <rFont val="Calibri"/>
        <family val="2"/>
        <scheme val="minor"/>
      </rPr>
      <t>.</t>
    </r>
    <r>
      <rPr>
        <sz val="11"/>
        <color rgb="FF181818"/>
        <rFont val="Calibri"/>
        <family val="2"/>
        <scheme val="minor"/>
      </rPr>
      <t>5'</t>
    </r>
  </si>
  <si>
    <r>
      <rPr>
        <sz val="11"/>
        <color rgb="FF010101"/>
        <rFont val="Calibri"/>
        <family val="2"/>
        <scheme val="minor"/>
      </rPr>
      <t xml:space="preserve">to </t>
    </r>
    <r>
      <rPr>
        <sz val="11"/>
        <color rgb="FF181818"/>
        <rFont val="Calibri"/>
        <family val="2"/>
        <scheme val="minor"/>
      </rPr>
      <t>705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</si>
  <si>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282828"/>
        <rFont val="Calibri"/>
        <family val="2"/>
        <scheme val="minor"/>
      </rPr>
      <t>oa</t>
    </r>
    <r>
      <rPr>
        <sz val="11"/>
        <color rgb="FF010101"/>
        <rFont val="Calibri"/>
        <family val="2"/>
        <scheme val="minor"/>
      </rPr>
      <t>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Pu</t>
    </r>
    <r>
      <rPr>
        <sz val="11"/>
        <color rgb="FF282828"/>
        <rFont val="Calibri"/>
        <family val="2"/>
        <scheme val="minor"/>
      </rPr>
      <t>sh</t>
    </r>
  </si>
  <si>
    <r>
      <rPr>
        <sz val="11"/>
        <color rgb="FF181818"/>
        <rFont val="Calibri"/>
        <family val="2"/>
        <scheme val="minor"/>
      </rPr>
      <t>64'x25'x8'</t>
    </r>
  </si>
  <si>
    <r>
      <rPr>
        <sz val="11"/>
        <color rgb="FF010101"/>
        <rFont val="Calibri"/>
        <family val="2"/>
        <scheme val="minor"/>
      </rPr>
      <t>Fl</t>
    </r>
    <r>
      <rPr>
        <sz val="11"/>
        <color rgb="FF282828"/>
        <rFont val="Calibri"/>
        <family val="2"/>
        <scheme val="minor"/>
      </rPr>
      <t xml:space="preserve">at </t>
    </r>
    <r>
      <rPr>
        <sz val="11"/>
        <color rgb="FF181818"/>
        <rFont val="Calibri"/>
        <family val="2"/>
        <scheme val="minor"/>
      </rPr>
      <t>hull.</t>
    </r>
  </si>
  <si>
    <r>
      <rPr>
        <sz val="11"/>
        <color rgb="FF010101"/>
        <rFont val="Calibri"/>
        <family val="2"/>
        <scheme val="minor"/>
      </rPr>
      <t>Boat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Tug</t>
    </r>
  </si>
  <si>
    <r>
      <rPr>
        <sz val="11"/>
        <color rgb="FF010101"/>
        <rFont val="Calibri"/>
        <family val="2"/>
        <scheme val="minor"/>
      </rPr>
      <t>Length</t>
    </r>
  </si>
  <si>
    <r>
      <rPr>
        <sz val="11"/>
        <color rgb="FF010101"/>
        <rFont val="Calibri"/>
        <family val="2"/>
        <scheme val="minor"/>
      </rPr>
      <t>16 Ft</t>
    </r>
  </si>
  <si>
    <r>
      <rPr>
        <sz val="11"/>
        <color rgb="FF010101"/>
        <rFont val="Calibri"/>
        <family val="2"/>
        <scheme val="minor"/>
      </rPr>
      <t>Boat</t>
    </r>
    <r>
      <rPr>
        <sz val="11"/>
        <color rgb="FF282828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Tug</t>
    </r>
  </si>
  <si>
    <r>
      <rPr>
        <sz val="11"/>
        <color rgb="FF181818"/>
        <rFont val="Calibri"/>
        <family val="2"/>
        <scheme val="minor"/>
      </rPr>
      <t xml:space="preserve">18 </t>
    </r>
    <r>
      <rPr>
        <sz val="11"/>
        <color rgb="FF010101"/>
        <rFont val="Calibri"/>
        <family val="2"/>
        <scheme val="minor"/>
      </rPr>
      <t>Ft</t>
    </r>
  </si>
  <si>
    <r>
      <rPr>
        <sz val="11"/>
        <color rgb="FF181818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17</t>
    </r>
    <r>
      <rPr>
        <sz val="11"/>
        <color rgb="FF282828"/>
        <rFont val="Calibri"/>
        <family val="2"/>
        <scheme val="minor"/>
      </rPr>
      <t>5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</si>
  <si>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282828"/>
        <rFont val="Calibri"/>
        <family val="2"/>
        <scheme val="minor"/>
      </rPr>
      <t>oa</t>
    </r>
    <r>
      <rPr>
        <sz val="11"/>
        <color rgb="FF010101"/>
        <rFont val="Calibri"/>
        <family val="2"/>
        <scheme val="minor"/>
      </rPr>
      <t>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Tug</t>
    </r>
  </si>
  <si>
    <r>
      <rPr>
        <sz val="11"/>
        <color rgb="FF181818"/>
        <rFont val="Calibri"/>
        <family val="2"/>
        <scheme val="minor"/>
      </rPr>
      <t>Length</t>
    </r>
  </si>
  <si>
    <r>
      <rPr>
        <sz val="11"/>
        <color rgb="FF282828"/>
        <rFont val="Calibri"/>
        <family val="2"/>
        <scheme val="minor"/>
      </rPr>
      <t xml:space="preserve">26 </t>
    </r>
    <r>
      <rPr>
        <sz val="11"/>
        <color rgb="FF010101"/>
        <rFont val="Calibri"/>
        <family val="2"/>
        <scheme val="minor"/>
      </rPr>
      <t>Ft</t>
    </r>
  </si>
  <si>
    <r>
      <rPr>
        <sz val="11"/>
        <color rgb="FF181818"/>
        <rFont val="Calibri"/>
        <family val="2"/>
        <scheme val="minor"/>
      </rPr>
      <t>Boat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Tug</t>
    </r>
  </si>
  <si>
    <r>
      <rPr>
        <sz val="11"/>
        <color rgb="FF181818"/>
        <rFont val="Calibri"/>
        <family val="2"/>
        <scheme val="minor"/>
      </rPr>
      <t xml:space="preserve">40 </t>
    </r>
    <r>
      <rPr>
        <sz val="11"/>
        <color rgb="FF010101"/>
        <rFont val="Calibri"/>
        <family val="2"/>
        <scheme val="minor"/>
      </rPr>
      <t>Ft</t>
    </r>
  </si>
  <si>
    <r>
      <rPr>
        <sz val="11"/>
        <color rgb="FF010101"/>
        <rFont val="Calibri"/>
        <family val="2"/>
        <scheme val="minor"/>
      </rPr>
      <t xml:space="preserve">to </t>
    </r>
    <r>
      <rPr>
        <sz val="11"/>
        <color rgb="FF282828"/>
        <rFont val="Calibri"/>
        <family val="2"/>
        <scheme val="minor"/>
      </rPr>
      <t>380</t>
    </r>
  </si>
  <si>
    <r>
      <rPr>
        <sz val="11"/>
        <color rgb="FF010101"/>
        <rFont val="Calibri"/>
        <family val="2"/>
        <scheme val="minor"/>
      </rPr>
      <t>Boat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Tug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</si>
  <si>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282828"/>
        <rFont val="Calibri"/>
        <family val="2"/>
        <scheme val="minor"/>
      </rPr>
      <t>eng</t>
    </r>
    <r>
      <rPr>
        <sz val="11"/>
        <color rgb="FF010101"/>
        <rFont val="Calibri"/>
        <family val="2"/>
        <scheme val="minor"/>
      </rPr>
      <t>th</t>
    </r>
  </si>
  <si>
    <r>
      <rPr>
        <sz val="11"/>
        <color rgb="FF181818"/>
        <rFont val="Calibri"/>
        <family val="2"/>
        <scheme val="minor"/>
      </rPr>
      <t>51 Ft</t>
    </r>
  </si>
  <si>
    <r>
      <rPr>
        <sz val="11"/>
        <color rgb="FF181818"/>
        <rFont val="Calibri"/>
        <family val="2"/>
        <scheme val="minor"/>
      </rPr>
      <t>to 700</t>
    </r>
  </si>
  <si>
    <r>
      <rPr>
        <sz val="11"/>
        <color rgb="FF181818"/>
        <rFont val="Calibri"/>
        <family val="2"/>
        <scheme val="minor"/>
      </rPr>
      <t>Jet Ski</t>
    </r>
  </si>
  <si>
    <r>
      <rPr>
        <sz val="11"/>
        <color rgb="FF010101"/>
        <rFont val="Calibri"/>
        <family val="2"/>
        <scheme val="minor"/>
      </rPr>
      <t>Boat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Inflat</t>
    </r>
    <r>
      <rPr>
        <sz val="11"/>
        <color rgb="FF282828"/>
        <rFont val="Calibri"/>
        <family val="2"/>
        <scheme val="minor"/>
      </rPr>
      <t>ab</t>
    </r>
    <r>
      <rPr>
        <sz val="11"/>
        <color rgb="FF010101"/>
        <rFont val="Calibri"/>
        <family val="2"/>
        <scheme val="minor"/>
      </rPr>
      <t xml:space="preserve">le </t>
    </r>
    <r>
      <rPr>
        <sz val="11"/>
        <color rgb="FF181818"/>
        <rFont val="Calibri"/>
        <family val="2"/>
        <scheme val="minor"/>
      </rPr>
      <t>Rescue Raft</t>
    </r>
  </si>
  <si>
    <r>
      <rPr>
        <sz val="11"/>
        <color rgb="FF010101"/>
        <rFont val="Calibri"/>
        <family val="2"/>
        <scheme val="minor"/>
      </rPr>
      <t>Zodi</t>
    </r>
    <r>
      <rPr>
        <sz val="11"/>
        <color rgb="FF282828"/>
        <rFont val="Calibri"/>
        <family val="2"/>
        <scheme val="minor"/>
      </rPr>
      <t>ac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</si>
  <si>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282828"/>
        <rFont val="Calibri"/>
        <family val="2"/>
        <scheme val="minor"/>
      </rPr>
      <t>oa</t>
    </r>
    <r>
      <rPr>
        <sz val="11"/>
        <color rgb="FF010101"/>
        <rFont val="Calibri"/>
        <family val="2"/>
        <scheme val="minor"/>
      </rPr>
      <t>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Runabout</t>
    </r>
  </si>
  <si>
    <r>
      <rPr>
        <sz val="11"/>
        <color rgb="FF181818"/>
        <rFont val="Calibri"/>
        <family val="2"/>
        <scheme val="minor"/>
      </rPr>
      <t xml:space="preserve">1544 </t>
    </r>
    <r>
      <rPr>
        <sz val="11"/>
        <color rgb="FF010101"/>
        <rFont val="Calibri"/>
        <family val="2"/>
        <scheme val="minor"/>
      </rPr>
      <t>lb</t>
    </r>
    <r>
      <rPr>
        <sz val="11"/>
        <color rgb="FF282828"/>
        <rFont val="Calibri"/>
        <family val="2"/>
        <scheme val="minor"/>
      </rPr>
      <t>s</t>
    </r>
  </si>
  <si>
    <r>
      <rPr>
        <sz val="11"/>
        <color rgb="FF181818"/>
        <rFont val="Calibri"/>
        <family val="2"/>
        <scheme val="minor"/>
      </rPr>
      <t>11 passenger capacity</t>
    </r>
  </si>
  <si>
    <r>
      <rPr>
        <sz val="11"/>
        <color rgb="FF010101"/>
        <rFont val="Calibri"/>
        <family val="2"/>
        <scheme val="minor"/>
      </rPr>
      <t>190</t>
    </r>
    <r>
      <rPr>
        <sz val="11"/>
        <color rgb="FF282828"/>
        <rFont val="Calibri"/>
        <family val="2"/>
        <scheme val="minor"/>
      </rPr>
      <t>-250</t>
    </r>
  </si>
  <si>
    <r>
      <rPr>
        <sz val="11"/>
        <color rgb="FF282828"/>
        <rFont val="Calibri"/>
        <family val="2"/>
        <scheme val="minor"/>
      </rPr>
      <t xml:space="preserve">2000 </t>
    </r>
    <r>
      <rPr>
        <sz val="11"/>
        <color rgb="FF010101"/>
        <rFont val="Calibri"/>
        <family val="2"/>
        <scheme val="minor"/>
      </rPr>
      <t>John</t>
    </r>
    <r>
      <rPr>
        <sz val="11"/>
        <color rgb="FF282828"/>
        <rFont val="Calibri"/>
        <family val="2"/>
        <scheme val="minor"/>
      </rPr>
      <t xml:space="preserve">son </t>
    </r>
    <r>
      <rPr>
        <sz val="11"/>
        <color rgb="FF181818"/>
        <rFont val="Calibri"/>
        <family val="2"/>
        <scheme val="minor"/>
      </rPr>
      <t xml:space="preserve">Outboard Motor </t>
    </r>
    <r>
      <rPr>
        <sz val="11"/>
        <color rgb="FF282828"/>
        <rFont val="Calibri"/>
        <family val="2"/>
        <scheme val="minor"/>
      </rPr>
      <t xml:space="preserve">w </t>
    </r>
    <r>
      <rPr>
        <sz val="11"/>
        <color rgb="FF010101"/>
        <rFont val="Calibri"/>
        <family val="2"/>
        <scheme val="minor"/>
      </rPr>
      <t xml:space="preserve">15" </t>
    </r>
    <r>
      <rPr>
        <sz val="11"/>
        <color rgb="FF282828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h</t>
    </r>
    <r>
      <rPr>
        <sz val="11"/>
        <color rgb="FF282828"/>
        <rFont val="Calibri"/>
        <family val="2"/>
        <scheme val="minor"/>
      </rPr>
      <t>aft</t>
    </r>
  </si>
  <si>
    <r>
      <rPr>
        <sz val="11"/>
        <color rgb="FF010101"/>
        <rFont val="Calibri"/>
        <family val="2"/>
        <scheme val="minor"/>
      </rPr>
      <t>Broom Length</t>
    </r>
  </si>
  <si>
    <r>
      <rPr>
        <sz val="11"/>
        <color rgb="FF181818"/>
        <rFont val="Calibri"/>
        <family val="2"/>
        <scheme val="minor"/>
      </rPr>
      <t xml:space="preserve">96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</si>
  <si>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010101"/>
        <rFont val="Calibri"/>
        <family val="2"/>
        <scheme val="minor"/>
      </rPr>
      <t>to 100</t>
    </r>
  </si>
  <si>
    <r>
      <rPr>
        <sz val="11"/>
        <color rgb="FF010101"/>
        <rFont val="Calibri"/>
        <family val="2"/>
        <scheme val="minor"/>
      </rPr>
      <t>Broom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Pa</t>
    </r>
    <r>
      <rPr>
        <sz val="11"/>
        <color rgb="FF282828"/>
        <rFont val="Calibri"/>
        <family val="2"/>
        <scheme val="minor"/>
      </rPr>
      <t>vemen</t>
    </r>
    <r>
      <rPr>
        <sz val="11"/>
        <color rgb="FF010101"/>
        <rFont val="Calibri"/>
        <family val="2"/>
        <scheme val="minor"/>
      </rPr>
      <t>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Mntd</t>
    </r>
  </si>
  <si>
    <r>
      <rPr>
        <sz val="11"/>
        <color rgb="FF010101"/>
        <rFont val="Calibri"/>
        <family val="2"/>
        <scheme val="minor"/>
      </rPr>
      <t>Broom Len</t>
    </r>
    <r>
      <rPr>
        <sz val="11"/>
        <color rgb="FF282828"/>
        <rFont val="Calibri"/>
        <family val="2"/>
        <scheme val="minor"/>
      </rPr>
      <t>g</t>
    </r>
    <r>
      <rPr>
        <sz val="11"/>
        <color rgb="FF010101"/>
        <rFont val="Calibri"/>
        <family val="2"/>
        <scheme val="minor"/>
      </rPr>
      <t>th</t>
    </r>
  </si>
  <si>
    <r>
      <rPr>
        <sz val="11"/>
        <color rgb="FF181818"/>
        <rFont val="Calibri"/>
        <family val="2"/>
        <scheme val="minor"/>
      </rPr>
      <t xml:space="preserve">72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</si>
  <si>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282828"/>
        <rFont val="Calibri"/>
        <family val="2"/>
        <scheme val="minor"/>
      </rPr>
      <t xml:space="preserve">o </t>
    </r>
    <r>
      <rPr>
        <sz val="11"/>
        <color rgb="FF010101"/>
        <rFont val="Calibri"/>
        <family val="2"/>
        <scheme val="minor"/>
      </rPr>
      <t>18</t>
    </r>
  </si>
  <si>
    <r>
      <rPr>
        <sz val="11"/>
        <color rgb="FF181818"/>
        <rFont val="Calibri"/>
        <family val="2"/>
        <scheme val="minor"/>
      </rPr>
      <t xml:space="preserve">Broom </t>
    </r>
    <r>
      <rPr>
        <sz val="11"/>
        <color rgb="FF010101"/>
        <rFont val="Calibri"/>
        <family val="2"/>
        <scheme val="minor"/>
      </rPr>
      <t>Length</t>
    </r>
  </si>
  <si>
    <r>
      <rPr>
        <sz val="11"/>
        <color rgb="FF181818"/>
        <rFont val="Calibri"/>
        <family val="2"/>
        <scheme val="minor"/>
      </rPr>
      <t xml:space="preserve">84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</si>
  <si>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010101"/>
        <rFont val="Calibri"/>
        <family val="2"/>
        <scheme val="minor"/>
      </rPr>
      <t xml:space="preserve">to </t>
    </r>
    <r>
      <rPr>
        <sz val="11"/>
        <color rgb="FF181818"/>
        <rFont val="Calibri"/>
        <family val="2"/>
        <scheme val="minor"/>
      </rPr>
      <t>20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</si>
  <si>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282828"/>
        <rFont val="Calibri"/>
        <family val="2"/>
        <scheme val="minor"/>
      </rPr>
      <t xml:space="preserve">room </t>
    </r>
    <r>
      <rPr>
        <sz val="11"/>
        <color rgb="FF010101"/>
        <rFont val="Calibri"/>
        <family val="2"/>
        <scheme val="minor"/>
      </rPr>
      <t>L</t>
    </r>
    <r>
      <rPr>
        <sz val="11"/>
        <color rgb="FF282828"/>
        <rFont val="Calibri"/>
        <family val="2"/>
        <scheme val="minor"/>
      </rPr>
      <t>engt</t>
    </r>
    <r>
      <rPr>
        <sz val="11"/>
        <color rgb="FF010101"/>
        <rFont val="Calibri"/>
        <family val="2"/>
        <scheme val="minor"/>
      </rPr>
      <t>h</t>
    </r>
  </si>
  <si>
    <r>
      <rPr>
        <sz val="11"/>
        <color rgb="FF181818"/>
        <rFont val="Calibri"/>
        <family val="2"/>
        <scheme val="minor"/>
      </rPr>
      <t>to 35</t>
    </r>
  </si>
  <si>
    <r>
      <rPr>
        <sz val="11"/>
        <color rgb="FF181818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110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</si>
  <si>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282828"/>
        <rFont val="Calibri"/>
        <family val="2"/>
        <scheme val="minor"/>
      </rPr>
      <t xml:space="preserve">o </t>
    </r>
    <r>
      <rPr>
        <sz val="11"/>
        <color rgb="FF181818"/>
        <rFont val="Calibri"/>
        <family val="2"/>
        <scheme val="minor"/>
      </rPr>
      <t>230</t>
    </r>
  </si>
  <si>
    <r>
      <rPr>
        <sz val="11"/>
        <color rgb="FF010101"/>
        <rFont val="Calibri"/>
        <family val="2"/>
        <scheme val="minor"/>
      </rPr>
      <t>Bu</t>
    </r>
    <r>
      <rPr>
        <sz val="11"/>
        <color rgb="FF282828"/>
        <rFont val="Calibri"/>
        <family val="2"/>
        <scheme val="minor"/>
      </rPr>
      <t>s</t>
    </r>
  </si>
  <si>
    <r>
      <rPr>
        <sz val="11"/>
        <color rgb="FF181818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150</t>
    </r>
  </si>
  <si>
    <r>
      <rPr>
        <sz val="11"/>
        <color rgb="FF181818"/>
        <rFont val="Calibri"/>
        <family val="2"/>
        <scheme val="minor"/>
      </rPr>
      <t xml:space="preserve">to </t>
    </r>
    <r>
      <rPr>
        <sz val="11"/>
        <color rgb="FF282828"/>
        <rFont val="Calibri"/>
        <family val="2"/>
        <scheme val="minor"/>
      </rPr>
      <t>300</t>
    </r>
  </si>
  <si>
    <r>
      <rPr>
        <sz val="11"/>
        <color rgb="FF181818"/>
        <rFont val="Calibri"/>
        <family val="2"/>
        <scheme val="minor"/>
      </rPr>
      <t>8183x</t>
    </r>
  </si>
  <si>
    <r>
      <rPr>
        <sz val="11"/>
        <color rgb="FF181818"/>
        <rFont val="Calibri"/>
        <family val="2"/>
        <scheme val="minor"/>
      </rPr>
      <t>Mosquito Sprayer</t>
    </r>
  </si>
  <si>
    <r>
      <rPr>
        <sz val="11"/>
        <color rgb="FF181818"/>
        <rFont val="Calibri"/>
        <family val="2"/>
        <scheme val="minor"/>
      </rPr>
      <t xml:space="preserve">2015 Adapco Guardian 95 </t>
    </r>
    <r>
      <rPr>
        <sz val="11"/>
        <color rgb="FF010101"/>
        <rFont val="Calibri"/>
        <family val="2"/>
        <scheme val="minor"/>
      </rPr>
      <t>ES</t>
    </r>
  </si>
  <si>
    <r>
      <rPr>
        <sz val="11"/>
        <color rgb="FF181818"/>
        <rFont val="Calibri"/>
        <family val="2"/>
        <scheme val="minor"/>
      </rPr>
      <t>15-gal</t>
    </r>
    <r>
      <rPr>
        <sz val="11"/>
        <color rgb="FF414141"/>
        <rFont val="Calibri"/>
        <family val="2"/>
        <scheme val="minor"/>
      </rPr>
      <t xml:space="preserve">; </t>
    </r>
    <r>
      <rPr>
        <sz val="11"/>
        <color rgb="FF181818"/>
        <rFont val="Calibri"/>
        <family val="2"/>
        <scheme val="minor"/>
      </rPr>
      <t xml:space="preserve">350 </t>
    </r>
    <r>
      <rPr>
        <sz val="11"/>
        <color rgb="FF010101"/>
        <rFont val="Calibri"/>
        <family val="2"/>
        <scheme val="minor"/>
      </rPr>
      <t>lb</t>
    </r>
    <r>
      <rPr>
        <sz val="11"/>
        <color rgb="FF282828"/>
        <rFont val="Calibri"/>
        <family val="2"/>
        <scheme val="minor"/>
      </rPr>
      <t>s</t>
    </r>
  </si>
  <si>
    <r>
      <rPr>
        <sz val="11"/>
        <color rgb="FF181818"/>
        <rFont val="Calibri"/>
        <family val="2"/>
        <scheme val="minor"/>
      </rPr>
      <t>Back-Pack Blower</t>
    </r>
  </si>
  <si>
    <r>
      <rPr>
        <sz val="11"/>
        <color rgb="FF181818"/>
        <rFont val="Calibri"/>
        <family val="2"/>
        <scheme val="minor"/>
      </rPr>
      <t>to 4.4</t>
    </r>
  </si>
  <si>
    <r>
      <rPr>
        <sz val="11"/>
        <color rgb="FF282828"/>
        <rFont val="Calibri"/>
        <family val="2"/>
        <scheme val="minor"/>
      </rPr>
      <t>Wa</t>
    </r>
    <r>
      <rPr>
        <sz val="11"/>
        <color rgb="FF010101"/>
        <rFont val="Calibri"/>
        <family val="2"/>
        <scheme val="minor"/>
      </rPr>
      <t>lk-B</t>
    </r>
    <r>
      <rPr>
        <sz val="11"/>
        <color rgb="FF282828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hind Bl</t>
    </r>
    <r>
      <rPr>
        <sz val="11"/>
        <color rgb="FF282828"/>
        <rFont val="Calibri"/>
        <family val="2"/>
        <scheme val="minor"/>
      </rPr>
      <t>owe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</si>
  <si>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 xml:space="preserve">Bar Length = </t>
    </r>
    <r>
      <rPr>
        <sz val="11"/>
        <color rgb="FF181818"/>
        <rFont val="Calibri"/>
        <family val="2"/>
        <scheme val="minor"/>
      </rPr>
      <t xml:space="preserve">20 </t>
    </r>
    <r>
      <rPr>
        <sz val="11"/>
        <color rgb="FF282828"/>
        <rFont val="Calibri"/>
        <family val="2"/>
        <scheme val="minor"/>
      </rPr>
      <t>i</t>
    </r>
    <r>
      <rPr>
        <sz val="11"/>
        <color rgb="FF010101"/>
        <rFont val="Calibri"/>
        <family val="2"/>
        <scheme val="minor"/>
      </rPr>
      <t>n</t>
    </r>
  </si>
  <si>
    <r>
      <rPr>
        <sz val="11"/>
        <color rgb="FF181818"/>
        <rFont val="Calibri"/>
        <family val="2"/>
        <scheme val="minor"/>
      </rPr>
      <t>3.0 cu in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</si>
  <si>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282828"/>
        <rFont val="Calibri"/>
        <family val="2"/>
        <scheme val="minor"/>
      </rPr>
      <t xml:space="preserve">ar </t>
    </r>
    <r>
      <rPr>
        <sz val="11"/>
        <color rgb="FF010101"/>
        <rFont val="Calibri"/>
        <family val="2"/>
        <scheme val="minor"/>
      </rPr>
      <t>L</t>
    </r>
    <r>
      <rPr>
        <sz val="11"/>
        <color rgb="FF282828"/>
        <rFont val="Calibri"/>
        <family val="2"/>
        <scheme val="minor"/>
      </rPr>
      <t xml:space="preserve">ength </t>
    </r>
    <r>
      <rPr>
        <sz val="11"/>
        <color rgb="FF181818"/>
        <rFont val="Calibri"/>
        <family val="2"/>
        <scheme val="minor"/>
      </rPr>
      <t xml:space="preserve">= 20 </t>
    </r>
    <r>
      <rPr>
        <sz val="11"/>
        <color rgb="FF282828"/>
        <rFont val="Calibri"/>
        <family val="2"/>
        <scheme val="minor"/>
      </rPr>
      <t>i</t>
    </r>
    <r>
      <rPr>
        <sz val="11"/>
        <color rgb="FF010101"/>
        <rFont val="Calibri"/>
        <family val="2"/>
        <scheme val="minor"/>
      </rPr>
      <t>n</t>
    </r>
  </si>
  <si>
    <r>
      <rPr>
        <sz val="11"/>
        <color rgb="FF181818"/>
        <rFont val="Calibri"/>
        <family val="2"/>
        <scheme val="minor"/>
      </rPr>
      <t>5.0 cu in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</si>
  <si>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282828"/>
        <rFont val="Calibri"/>
        <family val="2"/>
        <scheme val="minor"/>
      </rPr>
      <t xml:space="preserve">ar </t>
    </r>
    <r>
      <rPr>
        <sz val="11"/>
        <color rgb="FF010101"/>
        <rFont val="Calibri"/>
        <family val="2"/>
        <scheme val="minor"/>
      </rPr>
      <t>L</t>
    </r>
    <r>
      <rPr>
        <sz val="11"/>
        <color rgb="FF282828"/>
        <rFont val="Calibri"/>
        <family val="2"/>
        <scheme val="minor"/>
      </rPr>
      <t>engt</t>
    </r>
    <r>
      <rPr>
        <sz val="11"/>
        <color rgb="FF010101"/>
        <rFont val="Calibri"/>
        <family val="2"/>
        <scheme val="minor"/>
      </rPr>
      <t xml:space="preserve">h </t>
    </r>
    <r>
      <rPr>
        <sz val="11"/>
        <color rgb="FF181818"/>
        <rFont val="Calibri"/>
        <family val="2"/>
        <scheme val="minor"/>
      </rPr>
      <t xml:space="preserve">= 20 </t>
    </r>
    <r>
      <rPr>
        <sz val="11"/>
        <color rgb="FF282828"/>
        <rFont val="Calibri"/>
        <family val="2"/>
        <scheme val="minor"/>
      </rPr>
      <t>i</t>
    </r>
    <r>
      <rPr>
        <sz val="11"/>
        <color rgb="FF010101"/>
        <rFont val="Calibri"/>
        <family val="2"/>
        <scheme val="minor"/>
      </rPr>
      <t>n</t>
    </r>
  </si>
  <si>
    <r>
      <rPr>
        <sz val="11"/>
        <color rgb="FF181818"/>
        <rFont val="Calibri"/>
        <family val="2"/>
        <scheme val="minor"/>
      </rPr>
      <t xml:space="preserve">6.0 </t>
    </r>
    <r>
      <rPr>
        <sz val="11"/>
        <color rgb="FF282828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u in</t>
    </r>
  </si>
  <si>
    <r>
      <rPr>
        <sz val="11"/>
        <color rgb="FF1D1D1D"/>
        <rFont val="Calibri"/>
        <family val="2"/>
        <scheme val="minor"/>
      </rPr>
      <t>Cha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n Saw</t>
    </r>
  </si>
  <si>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 xml:space="preserve">in </t>
    </r>
    <r>
      <rPr>
        <sz val="11"/>
        <color rgb="FF1D1D1D"/>
        <rFont val="Calibri"/>
        <family val="2"/>
        <scheme val="minor"/>
      </rPr>
      <t>Saw (S</t>
    </r>
    <r>
      <rPr>
        <sz val="11"/>
        <color rgb="FF010101"/>
        <rFont val="Calibri"/>
        <family val="2"/>
        <scheme val="minor"/>
      </rPr>
      <t>TIHL</t>
    </r>
    <r>
      <rPr>
        <sz val="11"/>
        <color rgb="FF1D1D1D"/>
        <rFont val="Calibri"/>
        <family val="2"/>
        <scheme val="minor"/>
      </rPr>
      <t>)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</si>
  <si>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 xml:space="preserve">ar 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eng</t>
    </r>
    <r>
      <rPr>
        <sz val="11"/>
        <color rgb="FF010101"/>
        <rFont val="Calibri"/>
        <family val="2"/>
        <scheme val="minor"/>
      </rPr>
      <t>th</t>
    </r>
    <r>
      <rPr>
        <i/>
        <sz val="11"/>
        <color rgb="FF010101"/>
        <rFont val="Calibri"/>
        <family val="2"/>
        <scheme val="minor"/>
      </rPr>
      <t xml:space="preserve">= </t>
    </r>
    <r>
      <rPr>
        <sz val="11"/>
        <color rgb="FF1D1D1D"/>
        <rFont val="Calibri"/>
        <family val="2"/>
        <scheme val="minor"/>
      </rPr>
      <t>25 i</t>
    </r>
    <r>
      <rPr>
        <sz val="11"/>
        <color rgb="FF010101"/>
        <rFont val="Calibri"/>
        <family val="2"/>
        <scheme val="minor"/>
      </rPr>
      <t>n</t>
    </r>
  </si>
  <si>
    <r>
      <rPr>
        <sz val="11"/>
        <color rgb="FF1D1D1D"/>
        <rFont val="Calibri"/>
        <family val="2"/>
        <scheme val="minor"/>
      </rPr>
      <t>7.5 c</t>
    </r>
    <r>
      <rPr>
        <sz val="11"/>
        <color rgb="FF010101"/>
        <rFont val="Calibri"/>
        <family val="2"/>
        <scheme val="minor"/>
      </rPr>
      <t>u in</t>
    </r>
  </si>
  <si>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 xml:space="preserve">in </t>
    </r>
    <r>
      <rPr>
        <sz val="11"/>
        <color rgb="FF1D1D1D"/>
        <rFont val="Calibri"/>
        <family val="2"/>
        <scheme val="minor"/>
      </rPr>
      <t>Saw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</si>
  <si>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010101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>.0 c</t>
    </r>
    <r>
      <rPr>
        <sz val="11"/>
        <color rgb="FF010101"/>
        <rFont val="Calibri"/>
        <family val="2"/>
        <scheme val="minor"/>
      </rPr>
      <t>u in</t>
    </r>
  </si>
  <si>
    <r>
      <rPr>
        <sz val="11"/>
        <color rgb="FF1D1D1D"/>
        <rFont val="Calibri"/>
        <family val="2"/>
        <scheme val="minor"/>
      </rPr>
      <t>Skidder</t>
    </r>
  </si>
  <si>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ode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D1D1D"/>
        <rFont val="Calibri"/>
        <family val="2"/>
        <scheme val="minor"/>
      </rPr>
      <t>7</t>
    </r>
    <r>
      <rPr>
        <sz val="11"/>
        <color rgb="FF010101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 xml:space="preserve">8 </t>
    </r>
    <r>
      <rPr>
        <sz val="11"/>
        <color rgb="FF010101"/>
        <rFont val="Calibri"/>
        <family val="2"/>
        <scheme val="minor"/>
      </rPr>
      <t>E</t>
    </r>
  </si>
  <si>
    <r>
      <rPr>
        <sz val="11"/>
        <color rgb="FF1D1D1D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73</t>
    </r>
  </si>
  <si>
    <r>
      <rPr>
        <sz val="11"/>
        <color rgb="FF1D1D1D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k</t>
    </r>
    <r>
      <rPr>
        <sz val="11"/>
        <color rgb="FF1D1D1D"/>
        <rFont val="Calibri"/>
        <family val="2"/>
        <scheme val="minor"/>
      </rPr>
      <t>i</t>
    </r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de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</si>
  <si>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mode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D1D1D"/>
        <rFont val="Calibri"/>
        <family val="2"/>
        <scheme val="minor"/>
      </rPr>
      <t>6</t>
    </r>
    <r>
      <rPr>
        <sz val="11"/>
        <color rgb="FF010101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>8 G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1</t>
    </r>
  </si>
  <si>
    <r>
      <rPr>
        <sz val="11"/>
        <color rgb="FF1D1D1D"/>
        <rFont val="Calibri"/>
        <family val="2"/>
        <scheme val="minor"/>
      </rPr>
      <t>to 177</t>
    </r>
  </si>
  <si>
    <r>
      <rPr>
        <sz val="11"/>
        <color rgb="FF1D1D1D"/>
        <rFont val="Calibri"/>
        <family val="2"/>
        <scheme val="minor"/>
      </rPr>
      <t xml:space="preserve">Cutter, </t>
    </r>
    <r>
      <rPr>
        <sz val="11"/>
        <color rgb="FF010101"/>
        <rFont val="Calibri"/>
        <family val="2"/>
        <scheme val="minor"/>
      </rPr>
      <t>Br</t>
    </r>
    <r>
      <rPr>
        <sz val="11"/>
        <color rgb="FF1D1D1D"/>
        <rFont val="Calibri"/>
        <family val="2"/>
        <scheme val="minor"/>
      </rPr>
      <t>us</t>
    </r>
    <r>
      <rPr>
        <sz val="11"/>
        <color rgb="FF010101"/>
        <rFont val="Calibri"/>
        <family val="2"/>
        <scheme val="minor"/>
      </rPr>
      <t>h</t>
    </r>
  </si>
  <si>
    <r>
      <rPr>
        <sz val="11"/>
        <color rgb="FF1D1D1D"/>
        <rFont val="Calibri"/>
        <family val="2"/>
        <scheme val="minor"/>
      </rPr>
      <t>Cutte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ze</t>
    </r>
  </si>
  <si>
    <r>
      <rPr>
        <sz val="11"/>
        <color rgb="FF1D1D1D"/>
        <rFont val="Calibri"/>
        <family val="2"/>
        <scheme val="minor"/>
      </rPr>
      <t xml:space="preserve">8 </t>
    </r>
    <r>
      <rPr>
        <sz val="11"/>
        <color rgb="FF010101"/>
        <rFont val="Calibri"/>
        <family val="2"/>
        <scheme val="minor"/>
      </rPr>
      <t>ft</t>
    </r>
  </si>
  <si>
    <r>
      <rPr>
        <sz val="11"/>
        <color rgb="FF1D1D1D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50</t>
    </r>
  </si>
  <si>
    <r>
      <rPr>
        <sz val="11"/>
        <color rgb="FF1D1D1D"/>
        <rFont val="Calibri"/>
        <family val="2"/>
        <scheme val="minor"/>
      </rPr>
      <t>Cu</t>
    </r>
    <r>
      <rPr>
        <sz val="11"/>
        <color rgb="FF010101"/>
        <rFont val="Calibri"/>
        <family val="2"/>
        <scheme val="minor"/>
      </rPr>
      <t>tt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Bru</t>
    </r>
    <r>
      <rPr>
        <sz val="11"/>
        <color rgb="FF1D1D1D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h</t>
    </r>
  </si>
  <si>
    <r>
      <rPr>
        <sz val="11"/>
        <color rgb="FF1D1D1D"/>
        <rFont val="Calibri"/>
        <family val="2"/>
        <scheme val="minor"/>
      </rPr>
      <t>8ft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</si>
  <si>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90</t>
    </r>
  </si>
  <si>
    <r>
      <rPr>
        <sz val="11"/>
        <color rgb="FF1D1D1D"/>
        <rFont val="Calibri"/>
        <family val="2"/>
        <scheme val="minor"/>
      </rPr>
      <t>Cu</t>
    </r>
    <r>
      <rPr>
        <sz val="11"/>
        <color rgb="FF010101"/>
        <rFont val="Calibri"/>
        <family val="2"/>
        <scheme val="minor"/>
      </rPr>
      <t>tt</t>
    </r>
    <r>
      <rPr>
        <sz val="11"/>
        <color rgb="FF1D1D1D"/>
        <rFont val="Calibri"/>
        <family val="2"/>
        <scheme val="minor"/>
      </rPr>
      <t xml:space="preserve">er, </t>
    </r>
    <r>
      <rPr>
        <sz val="11"/>
        <color rgb="FF010101"/>
        <rFont val="Calibri"/>
        <family val="2"/>
        <scheme val="minor"/>
      </rPr>
      <t>Br</t>
    </r>
    <r>
      <rPr>
        <sz val="11"/>
        <color rgb="FF1D1D1D"/>
        <rFont val="Calibri"/>
        <family val="2"/>
        <scheme val="minor"/>
      </rPr>
      <t>ush</t>
    </r>
  </si>
  <si>
    <r>
      <rPr>
        <sz val="11"/>
        <color rgb="FF1D1D1D"/>
        <rFont val="Calibri"/>
        <family val="2"/>
        <scheme val="minor"/>
      </rPr>
      <t>Cu</t>
    </r>
    <r>
      <rPr>
        <sz val="11"/>
        <color rgb="FF010101"/>
        <rFont val="Calibri"/>
        <family val="2"/>
        <scheme val="minor"/>
      </rPr>
      <t>tt</t>
    </r>
    <r>
      <rPr>
        <sz val="11"/>
        <color rgb="FF1D1D1D"/>
        <rFont val="Calibri"/>
        <family val="2"/>
        <scheme val="minor"/>
      </rPr>
      <t>er S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ze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</si>
  <si>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 xml:space="preserve">0 </t>
    </r>
    <r>
      <rPr>
        <sz val="11"/>
        <color rgb="FF010101"/>
        <rFont val="Calibri"/>
        <family val="2"/>
        <scheme val="minor"/>
      </rPr>
      <t>ft</t>
    </r>
  </si>
  <si>
    <r>
      <rPr>
        <sz val="11"/>
        <color rgb="FF1D1D1D"/>
        <rFont val="Calibri"/>
        <family val="2"/>
        <scheme val="minor"/>
      </rPr>
      <t>to 245</t>
    </r>
  </si>
  <si>
    <r>
      <rPr>
        <sz val="11"/>
        <color rgb="FF1D1D1D"/>
        <rFont val="Calibri"/>
        <family val="2"/>
        <scheme val="minor"/>
      </rPr>
      <t>ho</t>
    </r>
    <r>
      <rPr>
        <sz val="11"/>
        <color rgb="FF010101"/>
        <rFont val="Calibri"/>
        <family val="2"/>
        <scheme val="minor"/>
      </rPr>
      <t>ur</t>
    </r>
  </si>
  <si>
    <r>
      <rPr>
        <sz val="11"/>
        <color rgb="FF1D1D1D"/>
        <rFont val="Calibri"/>
        <family val="2"/>
        <scheme val="minor"/>
      </rPr>
      <t>Cu</t>
    </r>
    <r>
      <rPr>
        <sz val="11"/>
        <color rgb="FF010101"/>
        <rFont val="Calibri"/>
        <family val="2"/>
        <scheme val="minor"/>
      </rPr>
      <t>tt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Bru</t>
    </r>
    <r>
      <rPr>
        <sz val="11"/>
        <color rgb="FF1D1D1D"/>
        <rFont val="Calibri"/>
        <family val="2"/>
        <scheme val="minor"/>
      </rPr>
      <t>sh - 2</t>
    </r>
    <r>
      <rPr>
        <sz val="11"/>
        <color rgb="FF010101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 xml:space="preserve">7 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 xml:space="preserve">p,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997 Mode</t>
    </r>
    <r>
      <rPr>
        <sz val="11"/>
        <color rgb="FF010101"/>
        <rFont val="Calibri"/>
        <family val="2"/>
        <scheme val="minor"/>
      </rPr>
      <t xml:space="preserve">l
</t>
    </r>
    <r>
      <rPr>
        <sz val="11"/>
        <color rgb="FF1D1D1D"/>
        <rFont val="Calibri"/>
        <family val="2"/>
        <scheme val="minor"/>
      </rPr>
      <t>51</t>
    </r>
    <r>
      <rPr>
        <sz val="11"/>
        <color rgb="FF010101"/>
        <rFont val="Calibri"/>
        <family val="2"/>
        <scheme val="minor"/>
      </rPr>
      <t xml:space="preserve">1 </t>
    </r>
    <r>
      <rPr>
        <sz val="11"/>
        <color rgb="FF1D1D1D"/>
        <rFont val="Calibri"/>
        <family val="2"/>
        <scheme val="minor"/>
      </rPr>
      <t>Fe</t>
    </r>
    <r>
      <rPr>
        <sz val="11"/>
        <color rgb="FF010101"/>
        <rFont val="Calibri"/>
        <family val="2"/>
        <scheme val="minor"/>
      </rPr>
      <t>ll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</si>
  <si>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247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</si>
  <si>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 xml:space="preserve">og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rai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</si>
  <si>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 xml:space="preserve">40 </t>
    </r>
    <r>
      <rPr>
        <sz val="11"/>
        <color rgb="FF010101"/>
        <rFont val="Calibri"/>
        <family val="2"/>
        <scheme val="minor"/>
      </rPr>
      <t>ft</t>
    </r>
  </si>
  <si>
    <r>
      <rPr>
        <sz val="11"/>
        <color rgb="FF1D1D1D"/>
        <rFont val="Calibri"/>
        <family val="2"/>
        <scheme val="minor"/>
      </rPr>
      <t xml:space="preserve">Chipper, </t>
    </r>
    <r>
      <rPr>
        <sz val="11"/>
        <color rgb="FF010101"/>
        <rFont val="Calibri"/>
        <family val="2"/>
        <scheme val="minor"/>
      </rPr>
      <t>Bru</t>
    </r>
    <r>
      <rPr>
        <sz val="11"/>
        <color rgb="FF1D1D1D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h</t>
    </r>
  </si>
  <si>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i</t>
    </r>
    <r>
      <rPr>
        <sz val="11"/>
        <color rgb="FF010101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pi</t>
    </r>
    <r>
      <rPr>
        <sz val="11"/>
        <color rgb="FF010101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g Ca</t>
    </r>
    <r>
      <rPr>
        <sz val="11"/>
        <color rgb="FF010101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ac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ty</t>
    </r>
  </si>
  <si>
    <r>
      <rPr>
        <sz val="11"/>
        <color rgb="FF1D1D1D"/>
        <rFont val="Calibri"/>
        <family val="2"/>
        <scheme val="minor"/>
      </rPr>
      <t xml:space="preserve">6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</si>
  <si>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1D1D1D"/>
        <rFont val="Calibri"/>
        <family val="2"/>
        <scheme val="minor"/>
      </rPr>
      <t>to 35</t>
    </r>
  </si>
  <si>
    <r>
      <rPr>
        <sz val="11"/>
        <color rgb="FF1D1D1D"/>
        <rFont val="Calibri"/>
        <family val="2"/>
        <scheme val="minor"/>
      </rPr>
      <t xml:space="preserve">Chipper, </t>
    </r>
    <r>
      <rPr>
        <sz val="11"/>
        <color rgb="FF010101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>rus</t>
    </r>
    <r>
      <rPr>
        <sz val="11"/>
        <color rgb="FF010101"/>
        <rFont val="Calibri"/>
        <family val="2"/>
        <scheme val="minor"/>
      </rPr>
      <t>h</t>
    </r>
  </si>
  <si>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ipp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ng Capac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ty</t>
    </r>
  </si>
  <si>
    <r>
      <rPr>
        <sz val="11"/>
        <color rgb="FF1D1D1D"/>
        <rFont val="Calibri"/>
        <family val="2"/>
        <scheme val="minor"/>
      </rPr>
      <t xml:space="preserve">9 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n</t>
    </r>
  </si>
  <si>
    <r>
      <rPr>
        <sz val="11"/>
        <color rgb="FF1D1D1D"/>
        <rFont val="Calibri"/>
        <family val="2"/>
        <scheme val="minor"/>
      </rPr>
      <t>to 65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</si>
  <si>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ra</t>
    </r>
    <r>
      <rPr>
        <sz val="11"/>
        <color rgb="FF010101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er Mou</t>
    </r>
    <r>
      <rPr>
        <sz val="11"/>
        <color rgb="FF010101"/>
        <rFont val="Calibri"/>
        <family val="2"/>
        <scheme val="minor"/>
      </rPr>
      <t>nt</t>
    </r>
    <r>
      <rPr>
        <sz val="11"/>
        <color rgb="FF1D1D1D"/>
        <rFont val="Calibri"/>
        <family val="2"/>
        <scheme val="minor"/>
      </rPr>
      <t>ed.</t>
    </r>
  </si>
  <si>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 xml:space="preserve">ipper, </t>
    </r>
    <r>
      <rPr>
        <sz val="11"/>
        <color rgb="FF010101"/>
        <rFont val="Calibri"/>
        <family val="2"/>
        <scheme val="minor"/>
      </rPr>
      <t>Bru</t>
    </r>
    <r>
      <rPr>
        <sz val="11"/>
        <color rgb="FF1D1D1D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h</t>
    </r>
  </si>
  <si>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hip</t>
    </r>
    <r>
      <rPr>
        <sz val="11"/>
        <color rgb="FF1D1D1D"/>
        <rFont val="Calibri"/>
        <family val="2"/>
        <scheme val="minor"/>
      </rPr>
      <t>p</t>
    </r>
    <r>
      <rPr>
        <sz val="11"/>
        <color rgb="FF010101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>g Ca</t>
    </r>
    <r>
      <rPr>
        <sz val="11"/>
        <color rgb="FF010101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ac</t>
    </r>
    <r>
      <rPr>
        <sz val="11"/>
        <color rgb="FF010101"/>
        <rFont val="Calibri"/>
        <family val="2"/>
        <scheme val="minor"/>
      </rPr>
      <t>it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</si>
  <si>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 xml:space="preserve">2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</si>
  <si>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00</t>
    </r>
  </si>
  <si>
    <r>
      <rPr>
        <sz val="11"/>
        <color rgb="FF010101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ai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Mo</t>
    </r>
    <r>
      <rPr>
        <sz val="11"/>
        <color rgb="FF010101"/>
        <rFont val="Calibri"/>
        <family val="2"/>
        <scheme val="minor"/>
      </rPr>
      <t>unt</t>
    </r>
    <r>
      <rPr>
        <sz val="11"/>
        <color rgb="FF1D1D1D"/>
        <rFont val="Calibri"/>
        <family val="2"/>
        <scheme val="minor"/>
      </rPr>
      <t>ed.</t>
    </r>
  </si>
  <si>
    <r>
      <rPr>
        <sz val="11"/>
        <color rgb="FF1D1D1D"/>
        <rFont val="Calibri"/>
        <family val="2"/>
        <scheme val="minor"/>
      </rPr>
      <t xml:space="preserve">Chipper, </t>
    </r>
    <r>
      <rPr>
        <sz val="11"/>
        <color rgb="FF010101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>r</t>
    </r>
    <r>
      <rPr>
        <sz val="11"/>
        <color rgb="FF010101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h</t>
    </r>
  </si>
  <si>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ipp</t>
    </r>
    <r>
      <rPr>
        <sz val="11"/>
        <color rgb="FF010101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>g Capac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ty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</si>
  <si>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 xml:space="preserve">5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</si>
  <si>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25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</si>
  <si>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ra</t>
    </r>
    <r>
      <rPr>
        <sz val="11"/>
        <color rgb="FF010101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Mo</t>
    </r>
    <r>
      <rPr>
        <sz val="11"/>
        <color rgb="FF010101"/>
        <rFont val="Calibri"/>
        <family val="2"/>
        <scheme val="minor"/>
      </rPr>
      <t>un</t>
    </r>
    <r>
      <rPr>
        <sz val="11"/>
        <color rgb="FF1D1D1D"/>
        <rFont val="Calibri"/>
        <family val="2"/>
        <scheme val="minor"/>
      </rPr>
      <t>ted.</t>
    </r>
  </si>
  <si>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 xml:space="preserve">ipper, </t>
    </r>
    <r>
      <rPr>
        <sz val="11"/>
        <color rgb="FF010101"/>
        <rFont val="Calibri"/>
        <family val="2"/>
        <scheme val="minor"/>
      </rPr>
      <t>Br</t>
    </r>
    <r>
      <rPr>
        <sz val="11"/>
        <color rgb="FF1D1D1D"/>
        <rFont val="Calibri"/>
        <family val="2"/>
        <scheme val="minor"/>
      </rPr>
      <t>us</t>
    </r>
    <r>
      <rPr>
        <sz val="11"/>
        <color rgb="FF010101"/>
        <rFont val="Calibri"/>
        <family val="2"/>
        <scheme val="minor"/>
      </rPr>
      <t>h</t>
    </r>
  </si>
  <si>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ippi</t>
    </r>
    <r>
      <rPr>
        <sz val="11"/>
        <color rgb="FF010101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g Ca</t>
    </r>
    <r>
      <rPr>
        <sz val="11"/>
        <color rgb="FF010101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ac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ty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</si>
  <si>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 xml:space="preserve">8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</si>
  <si>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1D1D1D"/>
        <rFont val="Calibri"/>
        <family val="2"/>
        <scheme val="minor"/>
      </rPr>
      <t>to 200</t>
    </r>
  </si>
  <si>
    <r>
      <rPr>
        <sz val="11"/>
        <color rgb="FF010101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Mou</t>
    </r>
    <r>
      <rPr>
        <sz val="11"/>
        <color rgb="FF010101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ted.</t>
    </r>
  </si>
  <si>
    <r>
      <rPr>
        <sz val="11"/>
        <color rgb="FF1D1D1D"/>
        <rFont val="Calibri"/>
        <family val="2"/>
        <scheme val="minor"/>
      </rPr>
      <t>mode</t>
    </r>
    <r>
      <rPr>
        <sz val="11"/>
        <color rgb="FF010101"/>
        <rFont val="Calibri"/>
        <family val="2"/>
        <scheme val="minor"/>
      </rPr>
      <t>l B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ko 595 M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</si>
  <si>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1D1D1D"/>
        <rFont val="Calibri"/>
        <family val="2"/>
        <scheme val="minor"/>
      </rPr>
      <t>to 173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</si>
  <si>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 xml:space="preserve">oader </t>
    </r>
    <r>
      <rPr>
        <sz val="11"/>
        <color rgb="FF010101"/>
        <rFont val="Calibri"/>
        <family val="2"/>
        <scheme val="minor"/>
      </rPr>
      <t xml:space="preserve">- </t>
    </r>
    <r>
      <rPr>
        <sz val="11"/>
        <color rgb="FF1D1D1D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</si>
  <si>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ode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D1D1D"/>
        <rFont val="Calibri"/>
        <family val="2"/>
        <scheme val="minor"/>
      </rPr>
      <t>2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 w</t>
    </r>
    <r>
      <rPr>
        <sz val="11"/>
        <color rgb="FF3F3F3F"/>
        <rFont val="Calibri"/>
        <family val="2"/>
        <scheme val="minor"/>
      </rPr>
      <t xml:space="preserve">/ </t>
    </r>
    <r>
      <rPr>
        <sz val="11"/>
        <color rgb="FF010101"/>
        <rFont val="Calibri"/>
        <family val="2"/>
        <scheme val="minor"/>
      </rPr>
      <t>Bu</t>
    </r>
    <r>
      <rPr>
        <sz val="11"/>
        <color rgb="FF1D1D1D"/>
        <rFont val="Calibri"/>
        <family val="2"/>
        <scheme val="minor"/>
      </rPr>
      <t>ck Sa</t>
    </r>
    <r>
      <rPr>
        <sz val="11"/>
        <color rgb="FF3F3F3F"/>
        <rFont val="Calibri"/>
        <family val="2"/>
        <scheme val="minor"/>
      </rPr>
      <t xml:space="preserve">w </t>
    </r>
    <r>
      <rPr>
        <sz val="11"/>
        <color rgb="FF1D1D1D"/>
        <rFont val="Calibri"/>
        <family val="2"/>
        <scheme val="minor"/>
      </rPr>
      <t xml:space="preserve">50 </t>
    </r>
    <r>
      <rPr>
        <sz val="11"/>
        <color rgb="FF010101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 B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</si>
  <si>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to 2</t>
    </r>
    <r>
      <rPr>
        <sz val="11"/>
        <color rgb="FF010101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>0</t>
    </r>
  </si>
  <si>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 xml:space="preserve">hell </t>
    </r>
    <r>
      <rPr>
        <sz val="11"/>
        <color rgb="FF1D1D1D"/>
        <rFont val="Calibri"/>
        <family val="2"/>
        <scheme val="minor"/>
      </rPr>
      <t xml:space="preserve">&amp; </t>
    </r>
    <r>
      <rPr>
        <sz val="11"/>
        <color rgb="FF010101"/>
        <rFont val="Calibri"/>
        <family val="2"/>
        <scheme val="minor"/>
      </rPr>
      <t>Dr</t>
    </r>
    <r>
      <rPr>
        <sz val="11"/>
        <color rgb="FF1D1D1D"/>
        <rFont val="Calibri"/>
        <family val="2"/>
        <scheme val="minor"/>
      </rPr>
      <t>agli</t>
    </r>
    <r>
      <rPr>
        <sz val="11"/>
        <color rgb="FF010101"/>
        <rFont val="Calibri"/>
        <family val="2"/>
        <scheme val="minor"/>
      </rPr>
      <t>ne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Craw</t>
    </r>
    <r>
      <rPr>
        <sz val="11"/>
        <color rgb="FF010101"/>
        <rFont val="Calibri"/>
        <family val="2"/>
        <scheme val="minor"/>
      </rPr>
      <t>le</t>
    </r>
    <r>
      <rPr>
        <sz val="11"/>
        <color rgb="FF1D1D1D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</si>
  <si>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14</t>
    </r>
    <r>
      <rPr>
        <sz val="11"/>
        <color rgb="FF1D1D1D"/>
        <rFont val="Calibri"/>
        <family val="2"/>
        <scheme val="minor"/>
      </rPr>
      <t>9,999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bs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</si>
  <si>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235</t>
    </r>
  </si>
  <si>
    <r>
      <rPr>
        <sz val="11"/>
        <color rgb="FF1D1D1D"/>
        <rFont val="Calibri"/>
        <family val="2"/>
        <scheme val="minor"/>
      </rPr>
      <t>Clams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ll </t>
    </r>
    <r>
      <rPr>
        <sz val="11"/>
        <color rgb="FF1D1D1D"/>
        <rFont val="Calibri"/>
        <family val="2"/>
        <scheme val="minor"/>
      </rPr>
      <t>&amp; D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agli</t>
    </r>
    <r>
      <rPr>
        <sz val="11"/>
        <color rgb="FF010101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e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Craw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</si>
  <si>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 xml:space="preserve">250,000 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bs</t>
    </r>
  </si>
  <si>
    <r>
      <rPr>
        <sz val="11"/>
        <color rgb="FF1D1D1D"/>
        <rFont val="Calibri"/>
        <family val="2"/>
        <scheme val="minor"/>
      </rPr>
      <t>to 520</t>
    </r>
  </si>
  <si>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ll </t>
    </r>
    <r>
      <rPr>
        <sz val="11"/>
        <color rgb="FF1D1D1D"/>
        <rFont val="Calibri"/>
        <family val="2"/>
        <scheme val="minor"/>
      </rPr>
      <t xml:space="preserve">&amp; </t>
    </r>
    <r>
      <rPr>
        <sz val="11"/>
        <color rgb="FF010101"/>
        <rFont val="Calibri"/>
        <family val="2"/>
        <scheme val="minor"/>
      </rPr>
      <t>Dr</t>
    </r>
    <r>
      <rPr>
        <sz val="11"/>
        <color rgb="FF1D1D1D"/>
        <rFont val="Calibri"/>
        <family val="2"/>
        <scheme val="minor"/>
      </rPr>
      <t>agli</t>
    </r>
    <r>
      <rPr>
        <sz val="11"/>
        <color rgb="FF010101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e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uck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</si>
  <si>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240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</si>
  <si>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>OMA</t>
    </r>
    <r>
      <rPr>
        <sz val="11"/>
        <color rgb="FF010101"/>
        <rFont val="Calibri"/>
        <family val="2"/>
        <scheme val="minor"/>
      </rPr>
      <t xml:space="preserve">G </t>
    </r>
    <r>
      <rPr>
        <sz val="11"/>
        <color rgb="FF1D1D1D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pacto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</si>
  <si>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BW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00A</t>
    </r>
    <r>
      <rPr>
        <sz val="11"/>
        <color rgb="FF010101"/>
        <rFont val="Calibri"/>
        <family val="2"/>
        <scheme val="minor"/>
      </rPr>
      <t>D-</t>
    </r>
    <r>
      <rPr>
        <sz val="11"/>
        <color rgb="FF1D1D1D"/>
        <rFont val="Calibri"/>
        <family val="2"/>
        <scheme val="minor"/>
      </rPr>
      <t>3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</si>
  <si>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ur</t>
    </r>
  </si>
  <si>
    <r>
      <rPr>
        <sz val="11"/>
        <color rgb="FF1D1D1D"/>
        <rFont val="Calibri"/>
        <family val="2"/>
        <scheme val="minor"/>
      </rPr>
      <t>to 2.9 To</t>
    </r>
    <r>
      <rPr>
        <sz val="11"/>
        <color rgb="FF010101"/>
        <rFont val="Calibri"/>
        <family val="2"/>
        <scheme val="minor"/>
      </rPr>
      <t>n</t>
    </r>
  </si>
  <si>
    <r>
      <rPr>
        <sz val="11"/>
        <color rgb="FF1D1D1D"/>
        <rFont val="Calibri"/>
        <family val="2"/>
        <scheme val="minor"/>
      </rPr>
      <t>Compacto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</si>
  <si>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</si>
  <si>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45</t>
    </r>
  </si>
  <si>
    <r>
      <rPr>
        <sz val="11"/>
        <color rgb="FF010101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 xml:space="preserve">lus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ow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ruck</t>
    </r>
  </si>
  <si>
    <r>
      <rPr>
        <sz val="11"/>
        <color rgb="FF1D1D1D"/>
        <rFont val="Calibri"/>
        <family val="2"/>
        <scheme val="minor"/>
      </rPr>
      <t>Compac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 xml:space="preserve">Vibratory, </t>
    </r>
    <r>
      <rPr>
        <sz val="11"/>
        <color rgb="FF010101"/>
        <rFont val="Calibri"/>
        <family val="2"/>
        <scheme val="minor"/>
      </rPr>
      <t>Dr</t>
    </r>
    <r>
      <rPr>
        <sz val="11"/>
        <color rgb="FF1D1D1D"/>
        <rFont val="Calibri"/>
        <family val="2"/>
        <scheme val="minor"/>
      </rPr>
      <t>um</t>
    </r>
  </si>
  <si>
    <r>
      <rPr>
        <sz val="11"/>
        <color rgb="FF1D1D1D"/>
        <rFont val="Calibri"/>
        <family val="2"/>
        <scheme val="minor"/>
      </rPr>
      <t>to 75</t>
    </r>
  </si>
  <si>
    <r>
      <rPr>
        <sz val="11"/>
        <color rgb="FF1D1D1D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00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</si>
  <si>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300</t>
    </r>
  </si>
  <si>
    <r>
      <rPr>
        <sz val="11"/>
        <color rgb="FF1D1D1D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>00</t>
    </r>
  </si>
  <si>
    <r>
      <rPr>
        <sz val="11"/>
        <color rgb="FF1D1D1D"/>
        <rFont val="Calibri"/>
        <family val="2"/>
        <scheme val="minor"/>
      </rPr>
      <t>Compacto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 xml:space="preserve">, towed, </t>
    </r>
    <r>
      <rPr>
        <sz val="11"/>
        <color rgb="FF010101"/>
        <rFont val="Calibri"/>
        <family val="2"/>
        <scheme val="minor"/>
      </rPr>
      <t>Pn</t>
    </r>
    <r>
      <rPr>
        <sz val="11"/>
        <color rgb="FF1D1D1D"/>
        <rFont val="Calibri"/>
        <family val="2"/>
        <scheme val="minor"/>
      </rPr>
      <t>eumatic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eel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</si>
  <si>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cu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 xml:space="preserve">es </t>
    </r>
    <r>
      <rPr>
        <sz val="11"/>
        <color rgb="FF010101"/>
        <rFont val="Calibri"/>
        <family val="2"/>
        <scheme val="minor"/>
      </rPr>
      <t>PT-11</t>
    </r>
    <r>
      <rPr>
        <sz val="11"/>
        <color rgb="FF1D1D1D"/>
        <rFont val="Calibri"/>
        <family val="2"/>
        <scheme val="minor"/>
      </rPr>
      <t>,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</si>
  <si>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</t>
    </r>
    <r>
      <rPr>
        <sz val="11"/>
        <color rgb="FF3F3F3F"/>
        <rFont val="Calibri"/>
        <family val="2"/>
        <scheme val="minor"/>
      </rPr>
      <t>,</t>
    </r>
    <r>
      <rPr>
        <sz val="11"/>
        <color rgb="FF1D1D1D"/>
        <rFont val="Calibri"/>
        <family val="2"/>
        <scheme val="minor"/>
      </rPr>
      <t xml:space="preserve">000 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bs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</si>
  <si>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1</t>
    </r>
    <r>
      <rPr>
        <sz val="11"/>
        <color rgb="FF010101"/>
        <rFont val="Calibri"/>
        <family val="2"/>
        <scheme val="minor"/>
      </rPr>
      <t>-</t>
    </r>
    <r>
      <rPr>
        <sz val="11"/>
        <color rgb="FF1D1D1D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ee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s (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owed)</t>
    </r>
  </si>
  <si>
    <r>
      <rPr>
        <sz val="11"/>
        <color rgb="FF1D1D1D"/>
        <rFont val="Calibri"/>
        <family val="2"/>
        <scheme val="minor"/>
      </rPr>
      <t>G</t>
    </r>
    <r>
      <rPr>
        <sz val="11"/>
        <color rgb="FF010101"/>
        <rFont val="Calibri"/>
        <family val="2"/>
        <scheme val="minor"/>
      </rPr>
      <t>TD</t>
    </r>
    <r>
      <rPr>
        <sz val="11"/>
        <color rgb="FF1D1D1D"/>
        <rFont val="Calibri"/>
        <family val="2"/>
        <scheme val="minor"/>
      </rPr>
      <t>-5</t>
    </r>
    <r>
      <rPr>
        <sz val="11"/>
        <color rgb="FF010101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>120</t>
    </r>
  </si>
  <si>
    <r>
      <rPr>
        <sz val="11"/>
        <color rgb="FF1D1D1D"/>
        <rFont val="Calibri"/>
        <family val="2"/>
        <scheme val="minor"/>
      </rPr>
      <t>20</t>
    </r>
    <r>
      <rPr>
        <sz val="11"/>
        <color rgb="FF3F3F3F"/>
        <rFont val="Calibri"/>
        <family val="2"/>
        <scheme val="minor"/>
      </rPr>
      <t>,</t>
    </r>
    <r>
      <rPr>
        <sz val="11"/>
        <color rgb="FF1D1D1D"/>
        <rFont val="Calibri"/>
        <family val="2"/>
        <scheme val="minor"/>
      </rPr>
      <t xml:space="preserve">000 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bs</t>
    </r>
  </si>
  <si>
    <r>
      <rPr>
        <sz val="11"/>
        <color rgb="FF1D1D1D"/>
        <rFont val="Calibri"/>
        <family val="2"/>
        <scheme val="minor"/>
      </rPr>
      <t>Grid Drum (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ow</t>
    </r>
    <r>
      <rPr>
        <sz val="11"/>
        <color rgb="FF010101"/>
        <rFont val="Calibri"/>
        <family val="2"/>
        <scheme val="minor"/>
      </rPr>
      <t>e</t>
    </r>
    <r>
      <rPr>
        <sz val="11"/>
        <color rgb="FF1D1D1D"/>
        <rFont val="Calibri"/>
        <family val="2"/>
        <scheme val="minor"/>
      </rPr>
      <t>d)</t>
    </r>
  </si>
  <si>
    <r>
      <rPr>
        <sz val="11"/>
        <color rgb="FF010101"/>
        <rFont val="Calibri"/>
        <family val="2"/>
        <scheme val="minor"/>
      </rPr>
      <t>F</t>
    </r>
    <r>
      <rPr>
        <sz val="11"/>
        <color rgb="FF1D1D1D"/>
        <rFont val="Calibri"/>
        <family val="2"/>
        <scheme val="minor"/>
      </rPr>
      <t>eede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, G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izz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</si>
  <si>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010101"/>
        <rFont val="Calibri"/>
        <family val="2"/>
        <scheme val="minor"/>
      </rPr>
      <t>F</t>
    </r>
    <r>
      <rPr>
        <sz val="11"/>
        <color rgb="FF1D1D1D"/>
        <rFont val="Calibri"/>
        <family val="2"/>
        <scheme val="minor"/>
      </rPr>
      <t>eede</t>
    </r>
    <r>
      <rPr>
        <sz val="11"/>
        <color rgb="FF010101"/>
        <rFont val="Calibri"/>
        <family val="2"/>
        <scheme val="minor"/>
      </rPr>
      <t>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G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izz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</si>
  <si>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55</t>
    </r>
  </si>
  <si>
    <r>
      <rPr>
        <sz val="11"/>
        <color rgb="FF1D1D1D"/>
        <rFont val="Calibri"/>
        <family val="2"/>
        <scheme val="minor"/>
      </rPr>
      <t>Fee</t>
    </r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er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G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izz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</si>
  <si>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75</t>
    </r>
  </si>
  <si>
    <r>
      <rPr>
        <sz val="11"/>
        <color rgb="FF1D1D1D"/>
        <rFont val="Calibri"/>
        <family val="2"/>
        <scheme val="minor"/>
      </rPr>
      <t>Deere 650K LGP; ROPS/FOPS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</si>
  <si>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05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</si>
  <si>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60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</si>
  <si>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250</t>
    </r>
  </si>
  <si>
    <r>
      <rPr>
        <sz val="11"/>
        <color rgb="FF1D1D1D"/>
        <rFont val="Calibri"/>
        <family val="2"/>
        <scheme val="minor"/>
      </rPr>
      <t>to 360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</si>
  <si>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57</t>
    </r>
    <r>
      <rPr>
        <sz val="11"/>
        <color rgb="FF010101"/>
        <rFont val="Calibri"/>
        <family val="2"/>
        <scheme val="minor"/>
      </rPr>
      <t>4</t>
    </r>
  </si>
  <si>
    <r>
      <rPr>
        <sz val="11"/>
        <color rgb="FF1D1D1D"/>
        <rFont val="Calibri"/>
        <family val="2"/>
        <scheme val="minor"/>
      </rPr>
      <t>to 850</t>
    </r>
  </si>
  <si>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oze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, W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</si>
  <si>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oze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, Whee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</si>
  <si>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oze</t>
    </r>
    <r>
      <rPr>
        <sz val="11"/>
        <color rgb="FF010101"/>
        <rFont val="Calibri"/>
        <family val="2"/>
        <scheme val="minor"/>
      </rPr>
      <t>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</si>
  <si>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500</t>
    </r>
  </si>
  <si>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ozer, W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</si>
  <si>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1D1D1D"/>
        <rFont val="Calibri"/>
        <family val="2"/>
        <scheme val="minor"/>
      </rPr>
      <t>to 625</t>
    </r>
  </si>
  <si>
    <r>
      <rPr>
        <sz val="11"/>
        <color rgb="FF1D1D1D"/>
        <rFont val="Calibri"/>
        <family val="2"/>
        <scheme val="minor"/>
      </rPr>
      <t>3 hi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 xml:space="preserve">h 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tt</t>
    </r>
    <r>
      <rPr>
        <sz val="11"/>
        <color rgb="FF1D1D1D"/>
        <rFont val="Calibri"/>
        <family val="2"/>
        <scheme val="minor"/>
      </rPr>
      <t xml:space="preserve">ach for </t>
    </r>
    <r>
      <rPr>
        <sz val="11"/>
        <color rgb="FF010101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acto</t>
    </r>
    <r>
      <rPr>
        <sz val="11"/>
        <color rgb="FF010101"/>
        <rFont val="Calibri"/>
        <family val="2"/>
        <scheme val="minor"/>
      </rPr>
      <t>r</t>
    </r>
    <r>
      <rPr>
        <sz val="11"/>
        <color rgb="FF3F3F3F"/>
        <rFont val="Calibri"/>
        <family val="2"/>
        <scheme val="minor"/>
      </rPr>
      <t xml:space="preserve">; </t>
    </r>
    <r>
      <rPr>
        <sz val="11"/>
        <color rgb="FF1D1D1D"/>
        <rFont val="Calibri"/>
        <family val="2"/>
        <scheme val="minor"/>
      </rPr>
      <t>200</t>
    </r>
    <r>
      <rPr>
        <sz val="11"/>
        <color rgb="FF010101"/>
        <rFont val="Calibri"/>
        <family val="2"/>
        <scheme val="minor"/>
      </rPr>
      <t>7 B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co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</si>
  <si>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>ucke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, 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ell</t>
    </r>
  </si>
  <si>
    <r>
      <rPr>
        <sz val="11"/>
        <color rgb="FF1D1D1D"/>
        <rFont val="Calibri"/>
        <family val="2"/>
        <scheme val="minor"/>
      </rPr>
      <t>Capac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ty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</si>
  <si>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.0 CY</t>
    </r>
  </si>
  <si>
    <r>
      <rPr>
        <sz val="11"/>
        <color rgb="FF010101"/>
        <rFont val="Calibri"/>
        <family val="2"/>
        <scheme val="minor"/>
      </rPr>
      <t>Bu</t>
    </r>
    <r>
      <rPr>
        <sz val="11"/>
        <color rgb="FF1D1D1D"/>
        <rFont val="Calibri"/>
        <family val="2"/>
        <scheme val="minor"/>
      </rPr>
      <t>cket, 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ell</t>
    </r>
  </si>
  <si>
    <r>
      <rPr>
        <sz val="11"/>
        <color rgb="FF1D1D1D"/>
        <rFont val="Calibri"/>
        <family val="2"/>
        <scheme val="minor"/>
      </rPr>
      <t>2.5 CY</t>
    </r>
  </si>
  <si>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nc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 xml:space="preserve">udes teeth. </t>
    </r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 xml:space="preserve">oes not 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nc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ude Clams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ll </t>
    </r>
    <r>
      <rPr>
        <sz val="11"/>
        <color rgb="FF1D1D1D"/>
        <rFont val="Calibri"/>
        <family val="2"/>
        <scheme val="minor"/>
      </rPr>
      <t xml:space="preserve">&amp; </t>
    </r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rag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i</t>
    </r>
    <r>
      <rPr>
        <sz val="11"/>
        <color rgb="FF010101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</si>
  <si>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010101"/>
        <rFont val="Calibri"/>
        <family val="2"/>
        <scheme val="minor"/>
      </rPr>
      <t>Bu</t>
    </r>
    <r>
      <rPr>
        <sz val="11"/>
        <color rgb="FF1D1D1D"/>
        <rFont val="Calibri"/>
        <family val="2"/>
        <scheme val="minor"/>
      </rPr>
      <t>cket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ell</t>
    </r>
  </si>
  <si>
    <r>
      <rPr>
        <sz val="11"/>
        <color rgb="FF1D1D1D"/>
        <rFont val="Calibri"/>
        <family val="2"/>
        <scheme val="minor"/>
      </rPr>
      <t>Capac</t>
    </r>
    <r>
      <rPr>
        <sz val="11"/>
        <color rgb="FF010101"/>
        <rFont val="Calibri"/>
        <family val="2"/>
        <scheme val="minor"/>
      </rPr>
      <t>it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</si>
  <si>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1D1D1D"/>
        <rFont val="Calibri"/>
        <family val="2"/>
        <scheme val="minor"/>
      </rPr>
      <t>5.0 CY</t>
    </r>
  </si>
  <si>
    <r>
      <rPr>
        <sz val="11"/>
        <color rgb="FF010101"/>
        <rFont val="Calibri"/>
        <family val="2"/>
        <scheme val="minor"/>
      </rPr>
      <t>Bu</t>
    </r>
    <r>
      <rPr>
        <sz val="11"/>
        <color rgb="FF1D1D1D"/>
        <rFont val="Calibri"/>
        <family val="2"/>
        <scheme val="minor"/>
      </rPr>
      <t>cket, 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ams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ell</t>
    </r>
  </si>
  <si>
    <r>
      <rPr>
        <sz val="11"/>
        <color rgb="FF1D1D1D"/>
        <rFont val="Calibri"/>
        <family val="2"/>
        <scheme val="minor"/>
      </rPr>
      <t>7.5 CY</t>
    </r>
  </si>
  <si>
    <r>
      <rPr>
        <sz val="11"/>
        <color rgb="FF010101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lu</t>
    </r>
    <r>
      <rPr>
        <sz val="11"/>
        <color rgb="FF1D1D1D"/>
        <rFont val="Calibri"/>
        <family val="2"/>
        <scheme val="minor"/>
      </rPr>
      <t xml:space="preserve">des teeth. </t>
    </r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 xml:space="preserve">oes </t>
    </r>
    <r>
      <rPr>
        <sz val="11"/>
        <color rgb="FF010101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 xml:space="preserve">ot </t>
    </r>
    <r>
      <rPr>
        <sz val="11"/>
        <color rgb="FF010101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lu</t>
    </r>
    <r>
      <rPr>
        <sz val="11"/>
        <color rgb="FF1D1D1D"/>
        <rFont val="Calibri"/>
        <family val="2"/>
        <scheme val="minor"/>
      </rPr>
      <t>de Clamshe</t>
    </r>
    <r>
      <rPr>
        <sz val="11"/>
        <color rgb="FF010101"/>
        <rFont val="Calibri"/>
        <family val="2"/>
        <scheme val="minor"/>
      </rPr>
      <t xml:space="preserve">ll </t>
    </r>
    <r>
      <rPr>
        <sz val="11"/>
        <color rgb="FF1D1D1D"/>
        <rFont val="Calibri"/>
        <family val="2"/>
        <scheme val="minor"/>
      </rPr>
      <t xml:space="preserve">&amp; </t>
    </r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rag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ine</t>
    </r>
  </si>
  <si>
    <r>
      <rPr>
        <sz val="11"/>
        <color rgb="FF010101"/>
        <rFont val="Calibri"/>
        <family val="2"/>
        <scheme val="minor"/>
      </rPr>
      <t>Bu</t>
    </r>
    <r>
      <rPr>
        <sz val="11"/>
        <color rgb="FF1D1D1D"/>
        <rFont val="Calibri"/>
        <family val="2"/>
        <scheme val="minor"/>
      </rPr>
      <t xml:space="preserve">cket, </t>
    </r>
    <r>
      <rPr>
        <sz val="11"/>
        <color rgb="FF010101"/>
        <rFont val="Calibri"/>
        <family val="2"/>
        <scheme val="minor"/>
      </rPr>
      <t>Dr</t>
    </r>
    <r>
      <rPr>
        <sz val="11"/>
        <color rgb="FF1D1D1D"/>
        <rFont val="Calibri"/>
        <family val="2"/>
        <scheme val="minor"/>
      </rPr>
      <t>ag</t>
    </r>
    <r>
      <rPr>
        <sz val="11"/>
        <color rgb="FF010101"/>
        <rFont val="Calibri"/>
        <family val="2"/>
        <scheme val="minor"/>
      </rPr>
      <t>lin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</si>
  <si>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1D1D1D"/>
        <rFont val="Calibri"/>
        <family val="2"/>
        <scheme val="minor"/>
      </rPr>
      <t>2.0 CY</t>
    </r>
  </si>
  <si>
    <r>
      <rPr>
        <sz val="11"/>
        <color rgb="FF010101"/>
        <rFont val="Calibri"/>
        <family val="2"/>
        <scheme val="minor"/>
      </rPr>
      <t>Bu</t>
    </r>
    <r>
      <rPr>
        <sz val="11"/>
        <color rgb="FF1D1D1D"/>
        <rFont val="Calibri"/>
        <family val="2"/>
        <scheme val="minor"/>
      </rPr>
      <t>cke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Dr</t>
    </r>
    <r>
      <rPr>
        <sz val="11"/>
        <color rgb="FF1D1D1D"/>
        <rFont val="Calibri"/>
        <family val="2"/>
        <scheme val="minor"/>
      </rPr>
      <t>ag</t>
    </r>
    <r>
      <rPr>
        <sz val="11"/>
        <color rgb="FF010101"/>
        <rFont val="Calibri"/>
        <family val="2"/>
        <scheme val="minor"/>
      </rPr>
      <t>lin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</si>
  <si>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030303"/>
        <rFont val="Calibri"/>
        <family val="2"/>
        <scheme val="minor"/>
      </rPr>
      <t>Bu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Dr</t>
    </r>
    <r>
      <rPr>
        <sz val="11"/>
        <color rgb="FF1F1F1F"/>
        <rFont val="Calibri"/>
        <family val="2"/>
        <scheme val="minor"/>
      </rPr>
      <t>ag</t>
    </r>
    <r>
      <rPr>
        <sz val="11"/>
        <color rgb="FF030303"/>
        <rFont val="Calibri"/>
        <family val="2"/>
        <scheme val="minor"/>
      </rPr>
      <t>lin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</si>
  <si>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1F1F1F"/>
        <rFont val="Calibri"/>
        <family val="2"/>
        <scheme val="minor"/>
      </rPr>
      <t>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</si>
  <si>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 C</t>
    </r>
    <r>
      <rPr>
        <sz val="11"/>
        <color rgb="FF030303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</si>
  <si>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ur</t>
    </r>
  </si>
  <si>
    <r>
      <rPr>
        <sz val="11"/>
        <color rgb="FF1F1F1F"/>
        <rFont val="Calibri"/>
        <family val="2"/>
        <scheme val="minor"/>
      </rPr>
      <t>Ca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</si>
  <si>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4 CY</t>
    </r>
  </si>
  <si>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xcava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y</t>
    </r>
    <r>
      <rPr>
        <sz val="11"/>
        <color rgb="FF030303"/>
        <rFont val="Calibri"/>
        <family val="2"/>
        <scheme val="minor"/>
      </rPr>
      <t>dra</t>
    </r>
    <r>
      <rPr>
        <sz val="11"/>
        <color rgb="FF1F1F1F"/>
        <rFont val="Calibri"/>
        <family val="2"/>
        <scheme val="minor"/>
      </rPr>
      <t>u</t>
    </r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c</t>
    </r>
  </si>
  <si>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uc</t>
    </r>
    <r>
      <rPr>
        <sz val="11"/>
        <color rgb="FF030303"/>
        <rFont val="Calibri"/>
        <family val="2"/>
        <scheme val="minor"/>
      </rPr>
      <t>ke</t>
    </r>
    <r>
      <rPr>
        <sz val="11"/>
        <color rgb="FF1F1F1F"/>
        <rFont val="Calibri"/>
        <family val="2"/>
        <scheme val="minor"/>
      </rPr>
      <t>t Capaci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</si>
  <si>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1F1F1F"/>
        <rFont val="Calibri"/>
        <family val="2"/>
        <scheme val="minor"/>
      </rPr>
      <t>0.5 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</si>
  <si>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5</t>
    </r>
  </si>
  <si>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aw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er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ck &amp; 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l.
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 xml:space="preserve">s </t>
    </r>
    <r>
      <rPr>
        <sz val="11"/>
        <color rgb="FF030303"/>
        <rFont val="Calibri"/>
        <family val="2"/>
        <scheme val="minor"/>
      </rPr>
      <t>bu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ket.</t>
    </r>
  </si>
  <si>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xcava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ydra</t>
    </r>
    <r>
      <rPr>
        <sz val="11"/>
        <color rgb="FF030303"/>
        <rFont val="Calibri"/>
        <family val="2"/>
        <scheme val="minor"/>
      </rPr>
      <t>uli</t>
    </r>
    <r>
      <rPr>
        <sz val="11"/>
        <color rgb="FF1F1F1F"/>
        <rFont val="Calibri"/>
        <family val="2"/>
        <scheme val="minor"/>
      </rPr>
      <t>c</t>
    </r>
  </si>
  <si>
    <r>
      <rPr>
        <sz val="11"/>
        <color rgb="FF030303"/>
        <rFont val="Calibri"/>
        <family val="2"/>
        <scheme val="minor"/>
      </rPr>
      <t>Bu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et 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</si>
  <si>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.0 CY</t>
    </r>
  </si>
  <si>
    <r>
      <rPr>
        <sz val="11"/>
        <color rgb="FF1F1F1F"/>
        <rFont val="Calibri"/>
        <family val="2"/>
        <scheme val="minor"/>
      </rPr>
      <t>to 90</t>
    </r>
  </si>
  <si>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aw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er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ck &amp; 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l.
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 xml:space="preserve">des </t>
    </r>
    <r>
      <rPr>
        <sz val="11"/>
        <color rgb="FF030303"/>
        <rFont val="Calibri"/>
        <family val="2"/>
        <scheme val="minor"/>
      </rPr>
      <t>bu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t.</t>
    </r>
  </si>
  <si>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xcava</t>
    </r>
    <r>
      <rPr>
        <sz val="11"/>
        <color rgb="FF030303"/>
        <rFont val="Calibri"/>
        <family val="2"/>
        <scheme val="minor"/>
      </rPr>
      <t>tor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y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ra</t>
    </r>
    <r>
      <rPr>
        <sz val="11"/>
        <color rgb="FF030303"/>
        <rFont val="Calibri"/>
        <family val="2"/>
        <scheme val="minor"/>
      </rPr>
      <t>uli</t>
    </r>
    <r>
      <rPr>
        <sz val="11"/>
        <color rgb="FF1F1F1F"/>
        <rFont val="Calibri"/>
        <family val="2"/>
        <scheme val="minor"/>
      </rPr>
      <t>c</t>
    </r>
  </si>
  <si>
    <r>
      <rPr>
        <sz val="11"/>
        <color rgb="FF030303"/>
        <rFont val="Calibri"/>
        <family val="2"/>
        <scheme val="minor"/>
      </rPr>
      <t>Bu</t>
    </r>
    <r>
      <rPr>
        <sz val="11"/>
        <color rgb="FF1F1F1F"/>
        <rFont val="Calibri"/>
        <family val="2"/>
        <scheme val="minor"/>
      </rPr>
      <t>cket 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</si>
  <si>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.</t>
    </r>
    <r>
      <rPr>
        <sz val="11"/>
        <color rgb="FF030303"/>
        <rFont val="Calibri"/>
        <family val="2"/>
        <scheme val="minor"/>
      </rPr>
      <t xml:space="preserve">5 </t>
    </r>
    <r>
      <rPr>
        <sz val="11"/>
        <color rgb="FF1F1F1F"/>
        <rFont val="Calibri"/>
        <family val="2"/>
        <scheme val="minor"/>
      </rPr>
      <t>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</si>
  <si>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60</t>
    </r>
  </si>
  <si>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aw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er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 &amp; 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l.
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 xml:space="preserve">des </t>
    </r>
    <r>
      <rPr>
        <sz val="11"/>
        <color rgb="FF030303"/>
        <rFont val="Calibri"/>
        <family val="2"/>
        <scheme val="minor"/>
      </rPr>
      <t>bu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t.</t>
    </r>
  </si>
  <si>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uc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et Capaci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</si>
  <si>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1F1F1F"/>
        <rFont val="Calibri"/>
        <family val="2"/>
        <scheme val="minor"/>
      </rPr>
      <t>2.5 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</si>
  <si>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265</t>
    </r>
  </si>
  <si>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aw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 &amp; 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l.
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des b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t.</t>
    </r>
  </si>
  <si>
    <r>
      <rPr>
        <sz val="11"/>
        <color rgb="FF030303"/>
        <rFont val="Calibri"/>
        <family val="2"/>
        <scheme val="minor"/>
      </rPr>
      <t>Bu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et Ca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</si>
  <si>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1F1F1F"/>
        <rFont val="Calibri"/>
        <family val="2"/>
        <scheme val="minor"/>
      </rPr>
      <t>4.5 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</si>
  <si>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42</t>
    </r>
    <r>
      <rPr>
        <sz val="11"/>
        <color rgb="FF1F1F1F"/>
        <rFont val="Calibri"/>
        <family val="2"/>
        <scheme val="minor"/>
      </rPr>
      <t>0</t>
    </r>
  </si>
  <si>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aw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er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&amp; 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l.
Inclu</t>
    </r>
    <r>
      <rPr>
        <sz val="11"/>
        <color rgb="FF1F1F1F"/>
        <rFont val="Calibri"/>
        <family val="2"/>
        <scheme val="minor"/>
      </rPr>
      <t xml:space="preserve">des </t>
    </r>
    <r>
      <rPr>
        <sz val="11"/>
        <color rgb="FF030303"/>
        <rFont val="Calibri"/>
        <family val="2"/>
        <scheme val="minor"/>
      </rPr>
      <t>bu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t.</t>
    </r>
  </si>
  <si>
    <r>
      <rPr>
        <sz val="11"/>
        <color rgb="FF1F1F1F"/>
        <rFont val="Calibri"/>
        <family val="2"/>
        <scheme val="minor"/>
      </rPr>
      <t>7.</t>
    </r>
    <r>
      <rPr>
        <sz val="11"/>
        <color rgb="FF030303"/>
        <rFont val="Calibri"/>
        <family val="2"/>
        <scheme val="minor"/>
      </rPr>
      <t xml:space="preserve">5 </t>
    </r>
    <r>
      <rPr>
        <sz val="11"/>
        <color rgb="FF1F1F1F"/>
        <rFont val="Calibri"/>
        <family val="2"/>
        <scheme val="minor"/>
      </rPr>
      <t>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</si>
  <si>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650</t>
    </r>
  </si>
  <si>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aw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 xml:space="preserve">er,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ruck &amp; 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l.
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 xml:space="preserve">des </t>
    </r>
    <r>
      <rPr>
        <sz val="11"/>
        <color rgb="FF030303"/>
        <rFont val="Calibri"/>
        <family val="2"/>
        <scheme val="minor"/>
      </rPr>
      <t>bu</t>
    </r>
    <r>
      <rPr>
        <sz val="11"/>
        <color rgb="FF1F1F1F"/>
        <rFont val="Calibri"/>
        <family val="2"/>
        <scheme val="minor"/>
      </rPr>
      <t>cke</t>
    </r>
    <r>
      <rPr>
        <sz val="11"/>
        <color rgb="FF030303"/>
        <rFont val="Calibri"/>
        <family val="2"/>
        <scheme val="minor"/>
      </rPr>
      <t>t.</t>
    </r>
  </si>
  <si>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xcava</t>
    </r>
    <r>
      <rPr>
        <sz val="11"/>
        <color rgb="FF030303"/>
        <rFont val="Calibri"/>
        <family val="2"/>
        <scheme val="minor"/>
      </rPr>
      <t>tor</t>
    </r>
    <r>
      <rPr>
        <sz val="11"/>
        <color rgb="FF1F1F1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yd</t>
    </r>
    <r>
      <rPr>
        <sz val="11"/>
        <color rgb="FF030303"/>
        <rFont val="Calibri"/>
        <family val="2"/>
        <scheme val="minor"/>
      </rPr>
      <t>ra</t>
    </r>
    <r>
      <rPr>
        <sz val="11"/>
        <color rgb="FF1F1F1F"/>
        <rFont val="Calibri"/>
        <family val="2"/>
        <scheme val="minor"/>
      </rPr>
      <t>u</t>
    </r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c</t>
    </r>
  </si>
  <si>
    <r>
      <rPr>
        <sz val="11"/>
        <color rgb="FF030303"/>
        <rFont val="Calibri"/>
        <family val="2"/>
        <scheme val="minor"/>
      </rPr>
      <t>Bu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ke</t>
    </r>
    <r>
      <rPr>
        <sz val="11"/>
        <color rgb="FF1F1F1F"/>
        <rFont val="Calibri"/>
        <family val="2"/>
        <scheme val="minor"/>
      </rPr>
      <t>t Ca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</si>
  <si>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2 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</si>
  <si>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00</t>
    </r>
    <r>
      <rPr>
        <sz val="11"/>
        <color rgb="FF030303"/>
        <rFont val="Calibri"/>
        <family val="2"/>
        <scheme val="minor"/>
      </rPr>
      <t>0</t>
    </r>
  </si>
  <si>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aw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er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&amp; 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l.
In</t>
    </r>
    <r>
      <rPr>
        <sz val="11"/>
        <color rgb="FF1F1F1F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 xml:space="preserve">s </t>
    </r>
    <r>
      <rPr>
        <sz val="11"/>
        <color rgb="FF030303"/>
        <rFont val="Calibri"/>
        <family val="2"/>
        <scheme val="minor"/>
      </rPr>
      <t>bu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ke</t>
    </r>
    <r>
      <rPr>
        <sz val="11"/>
        <color rgb="FF1F1F1F"/>
        <rFont val="Calibri"/>
        <family val="2"/>
        <scheme val="minor"/>
      </rPr>
      <t>t.</t>
    </r>
  </si>
  <si>
    <r>
      <rPr>
        <sz val="11"/>
        <color rgb="FF1F1F1F"/>
        <rFont val="Calibri"/>
        <family val="2"/>
        <scheme val="minor"/>
      </rPr>
      <t xml:space="preserve">2006 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odel G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 xml:space="preserve">ll </t>
    </r>
    <r>
      <rPr>
        <sz val="11"/>
        <color rgb="FF1F1F1F"/>
        <rFont val="Calibri"/>
        <family val="2"/>
        <scheme val="minor"/>
      </rPr>
      <t>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5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</t>
    </r>
    <r>
      <rPr>
        <sz val="11"/>
        <color rgb="FF030303"/>
        <rFont val="Calibri"/>
        <family val="2"/>
        <scheme val="minor"/>
      </rPr>
      <t>0</t>
    </r>
  </si>
  <si>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 xml:space="preserve">8 </t>
    </r>
    <r>
      <rPr>
        <sz val="11"/>
        <color rgb="FF030303"/>
        <rFont val="Calibri"/>
        <family val="2"/>
        <scheme val="minor"/>
      </rPr>
      <t>In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</si>
  <si>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12</t>
    </r>
  </si>
  <si>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or</t>
    </r>
    <r>
      <rPr>
        <sz val="11"/>
        <color rgb="FF030303"/>
        <rFont val="Calibri"/>
        <family val="2"/>
        <scheme val="minor"/>
      </rPr>
      <t>k Lift</t>
    </r>
  </si>
  <si>
    <r>
      <rPr>
        <sz val="11"/>
        <color rgb="FF1F1F1F"/>
        <rFont val="Calibri"/>
        <family val="2"/>
        <scheme val="minor"/>
      </rPr>
      <t xml:space="preserve">6000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</si>
  <si>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1F1F1F"/>
        <rFont val="Calibri"/>
        <family val="2"/>
        <scheme val="minor"/>
      </rPr>
      <t>to 60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</si>
  <si>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 xml:space="preserve">2000 </t>
    </r>
    <r>
      <rPr>
        <sz val="11"/>
        <color rgb="FF030303"/>
        <rFont val="Calibri"/>
        <family val="2"/>
        <scheme val="minor"/>
      </rPr>
      <t>Lb</t>
    </r>
    <r>
      <rPr>
        <sz val="11"/>
        <color rgb="FF1F1F1F"/>
        <rFont val="Calibri"/>
        <family val="2"/>
        <scheme val="minor"/>
      </rPr>
      <t>s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</si>
  <si>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90</t>
    </r>
  </si>
  <si>
    <r>
      <rPr>
        <sz val="11"/>
        <color rgb="FF030303"/>
        <rFont val="Calibri"/>
        <family val="2"/>
        <scheme val="minor"/>
      </rPr>
      <t>C</t>
    </r>
    <r>
      <rPr>
        <sz val="11"/>
        <color rgb="FF1F1F1F"/>
        <rFont val="Calibri"/>
        <family val="2"/>
        <scheme val="minor"/>
      </rPr>
      <t>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</si>
  <si>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8</t>
    </r>
    <r>
      <rPr>
        <sz val="11"/>
        <color rgb="FF030303"/>
        <rFont val="Calibri"/>
        <family val="2"/>
        <scheme val="minor"/>
      </rPr>
      <t>00</t>
    </r>
    <r>
      <rPr>
        <sz val="11"/>
        <color rgb="FF1F1F1F"/>
        <rFont val="Calibri"/>
        <family val="2"/>
        <scheme val="minor"/>
      </rPr>
      <t xml:space="preserve">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</si>
  <si>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14</t>
    </r>
    <r>
      <rPr>
        <sz val="11"/>
        <color rgb="FF1F1F1F"/>
        <rFont val="Calibri"/>
        <family val="2"/>
        <scheme val="minor"/>
      </rPr>
      <t>0</t>
    </r>
  </si>
  <si>
    <r>
      <rPr>
        <sz val="11"/>
        <color rgb="FF1F1F1F"/>
        <rFont val="Calibri"/>
        <family val="2"/>
        <scheme val="minor"/>
      </rPr>
      <t>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</si>
  <si>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1F1F1F"/>
        <rFont val="Calibri"/>
        <family val="2"/>
        <scheme val="minor"/>
      </rPr>
      <t xml:space="preserve">50000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</si>
  <si>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2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5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</si>
  <si>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iesel, CA</t>
    </r>
    <r>
      <rPr>
        <sz val="11"/>
        <color rgb="FF030303"/>
        <rFont val="Calibri"/>
        <family val="2"/>
        <scheme val="minor"/>
      </rPr>
      <t>T TH</t>
    </r>
    <r>
      <rPr>
        <sz val="11"/>
        <color rgb="FF1F1F1F"/>
        <rFont val="Calibri"/>
        <family val="2"/>
        <scheme val="minor"/>
      </rPr>
      <t>360</t>
    </r>
    <r>
      <rPr>
        <sz val="11"/>
        <color rgb="FF030303"/>
        <rFont val="Calibri"/>
        <family val="2"/>
        <scheme val="minor"/>
      </rPr>
      <t>B</t>
    </r>
  </si>
  <si>
    <r>
      <rPr>
        <sz val="11"/>
        <color rgb="FF1F1F1F"/>
        <rFont val="Calibri"/>
        <family val="2"/>
        <scheme val="minor"/>
      </rPr>
      <t>6600</t>
    </r>
    <r>
      <rPr>
        <sz val="11"/>
        <color rgb="FF030303"/>
        <rFont val="Calibri"/>
        <family val="2"/>
        <scheme val="minor"/>
      </rPr>
      <t>-11</t>
    </r>
    <r>
      <rPr>
        <sz val="11"/>
        <color rgb="FF1F1F1F"/>
        <rFont val="Calibri"/>
        <family val="2"/>
        <scheme val="minor"/>
      </rPr>
      <t>500 gvw</t>
    </r>
    <r>
      <rPr>
        <sz val="11"/>
        <color rgb="FF030303"/>
        <rFont val="Calibri"/>
        <family val="2"/>
        <scheme val="minor"/>
      </rPr>
      <t>r 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</si>
  <si>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1F1F1F"/>
        <rFont val="Calibri"/>
        <family val="2"/>
        <scheme val="minor"/>
      </rPr>
      <t>3</t>
    </r>
    <r>
      <rPr>
        <sz val="11"/>
        <color rgb="FF424242"/>
        <rFont val="Calibri"/>
        <family val="2"/>
        <scheme val="minor"/>
      </rPr>
      <t>.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- 3.</t>
    </r>
    <r>
      <rPr>
        <sz val="11"/>
        <color rgb="FF030303"/>
        <rFont val="Calibri"/>
        <family val="2"/>
        <scheme val="minor"/>
      </rPr>
      <t xml:space="preserve">5 </t>
    </r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on</t>
    </r>
  </si>
  <si>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rk Lift </t>
    </r>
    <r>
      <rPr>
        <sz val="11"/>
        <color rgb="FF1F1F1F"/>
        <rFont val="Calibri"/>
        <family val="2"/>
        <scheme val="minor"/>
      </rPr>
      <t>Mate</t>
    </r>
    <r>
      <rPr>
        <sz val="11"/>
        <color rgb="FF030303"/>
        <rFont val="Calibri"/>
        <family val="2"/>
        <scheme val="minor"/>
      </rPr>
      <t>ri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h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</si>
  <si>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Di</t>
    </r>
    <r>
      <rPr>
        <sz val="11"/>
        <color rgb="FF1F1F1F"/>
        <rFont val="Calibri"/>
        <family val="2"/>
        <scheme val="minor"/>
      </rPr>
      <t>ese</t>
    </r>
    <r>
      <rPr>
        <sz val="11"/>
        <color rgb="FF030303"/>
        <rFont val="Calibri"/>
        <family val="2"/>
        <scheme val="minor"/>
      </rPr>
      <t>l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CA</t>
    </r>
    <r>
      <rPr>
        <sz val="11"/>
        <color rgb="FF030303"/>
        <rFont val="Calibri"/>
        <family val="2"/>
        <scheme val="minor"/>
      </rPr>
      <t>T TH</t>
    </r>
    <r>
      <rPr>
        <sz val="11"/>
        <color rgb="FF1F1F1F"/>
        <rFont val="Calibri"/>
        <family val="2"/>
        <scheme val="minor"/>
      </rPr>
      <t>460</t>
    </r>
    <r>
      <rPr>
        <sz val="11"/>
        <color rgb="FF030303"/>
        <rFont val="Calibri"/>
        <family val="2"/>
        <scheme val="minor"/>
      </rPr>
      <t>B</t>
    </r>
  </si>
  <si>
    <r>
      <rPr>
        <sz val="11"/>
        <color rgb="FF1F1F1F"/>
        <rFont val="Calibri"/>
        <family val="2"/>
        <scheme val="minor"/>
      </rPr>
      <t xml:space="preserve">9000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</si>
  <si>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.</t>
    </r>
    <r>
      <rPr>
        <sz val="11"/>
        <color rgb="FF030303"/>
        <rFont val="Calibri"/>
        <family val="2"/>
        <scheme val="minor"/>
      </rPr>
      <t>5 - 4</t>
    </r>
    <r>
      <rPr>
        <sz val="11"/>
        <color rgb="FF1F1F1F"/>
        <rFont val="Calibri"/>
        <family val="2"/>
        <scheme val="minor"/>
      </rPr>
      <t>.9 Mto</t>
    </r>
    <r>
      <rPr>
        <sz val="11"/>
        <color rgb="FF030303"/>
        <rFont val="Calibri"/>
        <family val="2"/>
        <scheme val="minor"/>
      </rPr>
      <t>n</t>
    </r>
  </si>
  <si>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or</t>
    </r>
    <r>
      <rPr>
        <sz val="11"/>
        <color rgb="FF030303"/>
        <rFont val="Calibri"/>
        <family val="2"/>
        <scheme val="minor"/>
      </rPr>
      <t xml:space="preserve">k Lift </t>
    </r>
    <r>
      <rPr>
        <sz val="11"/>
        <color rgb="FF1F1F1F"/>
        <rFont val="Calibri"/>
        <family val="2"/>
        <scheme val="minor"/>
      </rPr>
      <t>Mate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ia</t>
    </r>
    <r>
      <rPr>
        <sz val="11"/>
        <color rgb="FF030303"/>
        <rFont val="Calibri"/>
        <family val="2"/>
        <scheme val="minor"/>
      </rPr>
      <t>l h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</si>
  <si>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Di</t>
    </r>
    <r>
      <rPr>
        <sz val="11"/>
        <color rgb="FF1F1F1F"/>
        <rFont val="Calibri"/>
        <family val="2"/>
        <scheme val="minor"/>
      </rPr>
      <t>ese</t>
    </r>
    <r>
      <rPr>
        <sz val="11"/>
        <color rgb="FF030303"/>
        <rFont val="Calibri"/>
        <family val="2"/>
        <scheme val="minor"/>
      </rPr>
      <t>l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CA</t>
    </r>
    <r>
      <rPr>
        <sz val="11"/>
        <color rgb="FF030303"/>
        <rFont val="Calibri"/>
        <family val="2"/>
        <scheme val="minor"/>
      </rPr>
      <t>T TH</t>
    </r>
    <r>
      <rPr>
        <sz val="11"/>
        <color rgb="FF1F1F1F"/>
        <rFont val="Calibri"/>
        <family val="2"/>
        <scheme val="minor"/>
      </rPr>
      <t>560</t>
    </r>
    <r>
      <rPr>
        <sz val="11"/>
        <color rgb="FF030303"/>
        <rFont val="Calibri"/>
        <family val="2"/>
        <scheme val="minor"/>
      </rPr>
      <t>B</t>
    </r>
  </si>
  <si>
    <r>
      <rPr>
        <sz val="11"/>
        <color rgb="FF030303"/>
        <rFont val="Calibri"/>
        <family val="2"/>
        <scheme val="minor"/>
      </rPr>
      <t>1000</t>
    </r>
    <r>
      <rPr>
        <sz val="11"/>
        <color rgb="FF1F1F1F"/>
        <rFont val="Calibri"/>
        <family val="2"/>
        <scheme val="minor"/>
      </rPr>
      <t xml:space="preserve">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</si>
  <si>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1F1F1F"/>
        <rFont val="Calibri"/>
        <family val="2"/>
        <scheme val="minor"/>
      </rPr>
      <t xml:space="preserve">4.5 </t>
    </r>
    <r>
      <rPr>
        <sz val="11"/>
        <color rgb="FF030303"/>
        <rFont val="Calibri"/>
        <family val="2"/>
        <scheme val="minor"/>
      </rPr>
      <t xml:space="preserve">- </t>
    </r>
    <r>
      <rPr>
        <sz val="11"/>
        <color rgb="FF1F1F1F"/>
        <rFont val="Calibri"/>
        <family val="2"/>
        <scheme val="minor"/>
      </rPr>
      <t>4.9 Mto</t>
    </r>
    <r>
      <rPr>
        <sz val="11"/>
        <color rgb="FF030303"/>
        <rFont val="Calibri"/>
        <family val="2"/>
        <scheme val="minor"/>
      </rPr>
      <t>n</t>
    </r>
  </si>
  <si>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rk Lift </t>
    </r>
    <r>
      <rPr>
        <sz val="11"/>
        <color rgb="FF1F1F1F"/>
        <rFont val="Calibri"/>
        <family val="2"/>
        <scheme val="minor"/>
      </rPr>
      <t>Accessory</t>
    </r>
  </si>
  <si>
    <r>
      <rPr>
        <sz val="11"/>
        <color rgb="FF030303"/>
        <rFont val="Calibri"/>
        <family val="2"/>
        <scheme val="minor"/>
      </rPr>
      <t>2</t>
    </r>
    <r>
      <rPr>
        <sz val="11"/>
        <color rgb="FF1F1F1F"/>
        <rFont val="Calibri"/>
        <family val="2"/>
        <scheme val="minor"/>
      </rPr>
      <t xml:space="preserve">003 ACS 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 xml:space="preserve">addle </t>
    </r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ork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</si>
  <si>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ri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e O</t>
    </r>
    <r>
      <rPr>
        <sz val="11"/>
        <color rgb="FF030303"/>
        <rFont val="Calibri"/>
        <family val="2"/>
        <scheme val="minor"/>
      </rPr>
      <t>ut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ut</t>
    </r>
  </si>
  <si>
    <r>
      <rPr>
        <sz val="11"/>
        <color rgb="FF1F1F1F"/>
        <rFont val="Calibri"/>
        <family val="2"/>
        <scheme val="minor"/>
      </rPr>
      <t xml:space="preserve">5.5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</si>
  <si>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</si>
  <si>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 xml:space="preserve">6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</si>
  <si>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1F1F1F"/>
        <rFont val="Calibri"/>
        <family val="2"/>
        <scheme val="minor"/>
      </rPr>
      <t>to 25</t>
    </r>
  </si>
  <si>
    <r>
      <rPr>
        <sz val="11"/>
        <color rgb="FF1F1F1F"/>
        <rFont val="Calibri"/>
        <family val="2"/>
        <scheme val="minor"/>
      </rPr>
      <t xml:space="preserve">60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</si>
  <si>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88</t>
    </r>
  </si>
  <si>
    <r>
      <rPr>
        <sz val="11"/>
        <color rgb="FF030303"/>
        <rFont val="Calibri"/>
        <family val="2"/>
        <scheme val="minor"/>
      </rPr>
      <t xml:space="preserve">1 </t>
    </r>
    <r>
      <rPr>
        <sz val="11"/>
        <color rgb="FF1F1F1F"/>
        <rFont val="Calibri"/>
        <family val="2"/>
        <scheme val="minor"/>
      </rPr>
      <t xml:space="preserve">00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</si>
  <si>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25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</si>
  <si>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50 KW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</si>
  <si>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2</t>
    </r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0</t>
    </r>
  </si>
  <si>
    <r>
      <rPr>
        <sz val="11"/>
        <color rgb="FF030303"/>
        <rFont val="Calibri"/>
        <family val="2"/>
        <scheme val="minor"/>
      </rPr>
      <t>Pr</t>
    </r>
    <r>
      <rPr>
        <sz val="11"/>
        <color rgb="FF1F1F1F"/>
        <rFont val="Calibri"/>
        <family val="2"/>
        <scheme val="minor"/>
      </rPr>
      <t>i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e O</t>
    </r>
    <r>
      <rPr>
        <sz val="11"/>
        <color rgb="FF030303"/>
        <rFont val="Calibri"/>
        <family val="2"/>
        <scheme val="minor"/>
      </rPr>
      <t>ut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ut</t>
    </r>
  </si>
  <si>
    <r>
      <rPr>
        <sz val="11"/>
        <color rgb="FF1F1F1F"/>
        <rFont val="Calibri"/>
        <family val="2"/>
        <scheme val="minor"/>
      </rPr>
      <t>2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 xml:space="preserve">0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</si>
  <si>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300</t>
    </r>
  </si>
  <si>
    <r>
      <rPr>
        <sz val="11"/>
        <color rgb="FF1F1F1F"/>
        <rFont val="Calibri"/>
        <family val="2"/>
        <scheme val="minor"/>
      </rPr>
      <t>280 KW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</si>
  <si>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00</t>
    </r>
  </si>
  <si>
    <r>
      <rPr>
        <sz val="11"/>
        <color rgb="FF1F1F1F"/>
        <rFont val="Calibri"/>
        <family val="2"/>
        <scheme val="minor"/>
      </rPr>
      <t xml:space="preserve">350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</si>
  <si>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500</t>
    </r>
  </si>
  <si>
    <r>
      <rPr>
        <sz val="11"/>
        <color rgb="FF1F1F1F"/>
        <rFont val="Calibri"/>
        <family val="2"/>
        <scheme val="minor"/>
      </rPr>
      <t xml:space="preserve">83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8</t>
    </r>
  </si>
  <si>
    <r>
      <rPr>
        <sz val="11"/>
        <color rgb="FF1F1F1F"/>
        <rFont val="Calibri"/>
        <family val="2"/>
        <scheme val="minor"/>
      </rPr>
      <t xml:space="preserve">530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</si>
  <si>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750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</si>
  <si>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ri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e O</t>
    </r>
    <r>
      <rPr>
        <sz val="11"/>
        <color rgb="FF030303"/>
        <rFont val="Calibri"/>
        <family val="2"/>
        <scheme val="minor"/>
      </rPr>
      <t>ut</t>
    </r>
    <r>
      <rPr>
        <sz val="11"/>
        <color rgb="FF1F1F1F"/>
        <rFont val="Calibri"/>
        <family val="2"/>
        <scheme val="minor"/>
      </rPr>
      <t>pu</t>
    </r>
    <r>
      <rPr>
        <sz val="11"/>
        <color rgb="FF030303"/>
        <rFont val="Calibri"/>
        <family val="2"/>
        <scheme val="minor"/>
      </rPr>
      <t>t</t>
    </r>
  </si>
  <si>
    <r>
      <rPr>
        <sz val="11"/>
        <color rgb="FF1F1F1F"/>
        <rFont val="Calibri"/>
        <family val="2"/>
        <scheme val="minor"/>
      </rPr>
      <t>7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 xml:space="preserve">0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</si>
  <si>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000</t>
    </r>
  </si>
  <si>
    <r>
      <rPr>
        <sz val="11"/>
        <color rgb="FF1F1F1F"/>
        <rFont val="Calibri"/>
        <family val="2"/>
        <scheme val="minor"/>
      </rPr>
      <t xml:space="preserve">800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</si>
  <si>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1F1F1F"/>
        <rFont val="Calibri"/>
        <family val="2"/>
        <scheme val="minor"/>
      </rPr>
      <t xml:space="preserve">900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</si>
  <si>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</t>
    </r>
    <r>
      <rPr>
        <sz val="11"/>
        <color rgb="FF030303"/>
        <rFont val="Calibri"/>
        <family val="2"/>
        <scheme val="minor"/>
      </rPr>
      <t>0</t>
    </r>
    <r>
      <rPr>
        <sz val="11"/>
        <color rgb="FF1F1F1F"/>
        <rFont val="Calibri"/>
        <family val="2"/>
        <scheme val="minor"/>
      </rPr>
      <t xml:space="preserve">0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</si>
  <si>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1F1F1F"/>
        <rFont val="Calibri"/>
        <family val="2"/>
        <scheme val="minor"/>
      </rPr>
      <t>Ope</t>
    </r>
    <r>
      <rPr>
        <sz val="11"/>
        <color rgb="FF030303"/>
        <rFont val="Calibri"/>
        <family val="2"/>
        <scheme val="minor"/>
      </rPr>
      <t>n</t>
    </r>
  </si>
  <si>
    <r>
      <rPr>
        <sz val="11"/>
        <color rgb="FF030303"/>
        <rFont val="Calibri"/>
        <family val="2"/>
        <scheme val="minor"/>
      </rPr>
      <t xml:space="preserve">11 </t>
    </r>
    <r>
      <rPr>
        <sz val="11"/>
        <color rgb="FF1F1F1F"/>
        <rFont val="Calibri"/>
        <family val="2"/>
        <scheme val="minor"/>
      </rPr>
      <t>00 KW</t>
    </r>
  </si>
  <si>
    <r>
      <rPr>
        <sz val="11"/>
        <color rgb="FF030303"/>
        <rFont val="Calibri"/>
        <family val="2"/>
        <scheme val="minor"/>
      </rPr>
      <t>Pr</t>
    </r>
    <r>
      <rPr>
        <sz val="11"/>
        <color rgb="FF1F1F1F"/>
        <rFont val="Calibri"/>
        <family val="2"/>
        <scheme val="minor"/>
      </rPr>
      <t>ime O</t>
    </r>
    <r>
      <rPr>
        <sz val="11"/>
        <color rgb="FF030303"/>
        <rFont val="Calibri"/>
        <family val="2"/>
        <scheme val="minor"/>
      </rPr>
      <t>ut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ut</t>
    </r>
  </si>
  <si>
    <r>
      <rPr>
        <sz val="11"/>
        <color rgb="FF1F1F1F"/>
        <rFont val="Calibri"/>
        <family val="2"/>
        <scheme val="minor"/>
      </rPr>
      <t>25</t>
    </r>
    <r>
      <rPr>
        <sz val="11"/>
        <color rgb="FF030303"/>
        <rFont val="Calibri"/>
        <family val="2"/>
        <scheme val="minor"/>
      </rPr>
      <t>0</t>
    </r>
    <r>
      <rPr>
        <sz val="11"/>
        <color rgb="FF1F1F1F"/>
        <rFont val="Calibri"/>
        <family val="2"/>
        <scheme val="minor"/>
      </rPr>
      <t xml:space="preserve">0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</si>
  <si>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3000</t>
    </r>
  </si>
  <si>
    <r>
      <rPr>
        <sz val="11"/>
        <color rgb="FF1F1F1F"/>
        <rFont val="Calibri"/>
        <family val="2"/>
        <scheme val="minor"/>
      </rPr>
      <t>Generato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</si>
  <si>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 xml:space="preserve">,000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</si>
  <si>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645</t>
    </r>
  </si>
  <si>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nc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ose</t>
    </r>
    <r>
      <rPr>
        <sz val="11"/>
        <color rgb="FF030303"/>
        <rFont val="Calibri"/>
        <family val="2"/>
        <scheme val="minor"/>
      </rPr>
      <t>d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</si>
  <si>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424242"/>
        <rFont val="Calibri"/>
        <family val="2"/>
        <scheme val="minor"/>
      </rPr>
      <t>,</t>
    </r>
    <r>
      <rPr>
        <sz val="11"/>
        <color rgb="FF1F1F1F"/>
        <rFont val="Calibri"/>
        <family val="2"/>
        <scheme val="minor"/>
      </rPr>
      <t>500 KW</t>
    </r>
  </si>
  <si>
    <r>
      <rPr>
        <sz val="11"/>
        <color rgb="FF030303"/>
        <rFont val="Calibri"/>
        <family val="2"/>
        <scheme val="minor"/>
      </rPr>
      <t xml:space="preserve">to </t>
    </r>
    <r>
      <rPr>
        <sz val="11"/>
        <color rgb="FF1F1F1F"/>
        <rFont val="Calibri"/>
        <family val="2"/>
        <scheme val="minor"/>
      </rPr>
      <t>250</t>
    </r>
    <r>
      <rPr>
        <sz val="11"/>
        <color rgb="FF030303"/>
        <rFont val="Calibri"/>
        <family val="2"/>
        <scheme val="minor"/>
      </rPr>
      <t>0</t>
    </r>
  </si>
  <si>
    <r>
      <rPr>
        <sz val="11"/>
        <color rgb="FF030303"/>
        <rFont val="Calibri"/>
        <family val="2"/>
        <scheme val="minor"/>
      </rPr>
      <t xml:space="preserve">11 </t>
    </r>
    <r>
      <rPr>
        <sz val="11"/>
        <color rgb="FF1F1F1F"/>
        <rFont val="Calibri"/>
        <family val="2"/>
        <scheme val="minor"/>
      </rPr>
      <t xml:space="preserve">00 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</si>
  <si>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nc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osed</t>
    </r>
  </si>
  <si>
    <r>
      <rPr>
        <sz val="11"/>
        <color rgb="FF1F1F1F"/>
        <rFont val="Calibri"/>
        <family val="2"/>
        <scheme val="minor"/>
      </rPr>
      <t>40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W</t>
    </r>
  </si>
  <si>
    <r>
      <rPr>
        <sz val="11"/>
        <color rgb="FF030303"/>
        <rFont val="Calibri"/>
        <family val="2"/>
        <scheme val="minor"/>
      </rPr>
      <t>O</t>
    </r>
    <r>
      <rPr>
        <sz val="11"/>
        <color rgb="FF1F1F1F"/>
        <rFont val="Calibri"/>
        <family val="2"/>
        <scheme val="minor"/>
      </rPr>
      <t>pe</t>
    </r>
    <r>
      <rPr>
        <sz val="11"/>
        <color rgb="FF030303"/>
        <rFont val="Calibri"/>
        <family val="2"/>
        <scheme val="minor"/>
      </rPr>
      <t>n</t>
    </r>
  </si>
  <si>
    <r>
      <rPr>
        <sz val="11"/>
        <color rgb="FF1F1F1F"/>
        <rFont val="Calibri"/>
        <family val="2"/>
        <scheme val="minor"/>
      </rPr>
      <t>20KW</t>
    </r>
  </si>
  <si>
    <r>
      <rPr>
        <sz val="11"/>
        <color rgb="FF1F1F1F"/>
        <rFont val="Calibri"/>
        <family val="2"/>
        <scheme val="minor"/>
      </rPr>
      <t>80KW</t>
    </r>
  </si>
  <si>
    <r>
      <rPr>
        <sz val="11"/>
        <color rgb="FF030303"/>
        <rFont val="Calibri"/>
        <family val="2"/>
        <scheme val="minor"/>
      </rPr>
      <t>Gr</t>
    </r>
    <r>
      <rPr>
        <sz val="11"/>
        <color rgb="FF1F1F1F"/>
        <rFont val="Calibri"/>
        <family val="2"/>
        <scheme val="minor"/>
      </rPr>
      <t>ade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s</t>
    </r>
  </si>
  <si>
    <r>
      <rPr>
        <sz val="11"/>
        <color rgb="FF1F1F1F"/>
        <rFont val="Calibri"/>
        <family val="2"/>
        <scheme val="minor"/>
      </rPr>
      <t>Mo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dboa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d S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ze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</si>
  <si>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 xml:space="preserve">0 </t>
    </r>
    <r>
      <rPr>
        <sz val="11"/>
        <color rgb="FF030303"/>
        <rFont val="Calibri"/>
        <family val="2"/>
        <scheme val="minor"/>
      </rPr>
      <t>Ft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</si>
  <si>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11</t>
    </r>
    <r>
      <rPr>
        <sz val="11"/>
        <color rgb="FF1F1F1F"/>
        <rFont val="Calibri"/>
        <family val="2"/>
        <scheme val="minor"/>
      </rPr>
      <t>0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</si>
  <si>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 xml:space="preserve">2 </t>
    </r>
    <r>
      <rPr>
        <sz val="11"/>
        <color rgb="FF030303"/>
        <rFont val="Calibri"/>
        <family val="2"/>
        <scheme val="minor"/>
      </rPr>
      <t>Ft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</si>
  <si>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50</t>
    </r>
  </si>
  <si>
    <r>
      <rPr>
        <sz val="11"/>
        <color rgb="FF1F1F1F"/>
        <rFont val="Calibri"/>
        <family val="2"/>
        <scheme val="minor"/>
      </rPr>
      <t>I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 xml:space="preserve">des </t>
    </r>
    <r>
      <rPr>
        <sz val="11"/>
        <color rgb="FF030303"/>
        <rFont val="Calibri"/>
        <family val="2"/>
        <scheme val="minor"/>
      </rPr>
      <t>Ri</t>
    </r>
    <r>
      <rPr>
        <sz val="11"/>
        <color rgb="FF1F1F1F"/>
        <rFont val="Calibri"/>
        <family val="2"/>
        <scheme val="minor"/>
      </rPr>
      <t>gi</t>
    </r>
    <r>
      <rPr>
        <sz val="11"/>
        <color rgb="FF030303"/>
        <rFont val="Calibri"/>
        <family val="2"/>
        <scheme val="minor"/>
      </rPr>
      <t xml:space="preserve">d 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d Articu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ate eq</t>
    </r>
    <r>
      <rPr>
        <sz val="11"/>
        <color rgb="FF030303"/>
        <rFont val="Calibri"/>
        <family val="2"/>
        <scheme val="minor"/>
      </rPr>
      <t>ui</t>
    </r>
    <r>
      <rPr>
        <sz val="11"/>
        <color rgb="FF1F1F1F"/>
        <rFont val="Calibri"/>
        <family val="2"/>
        <scheme val="minor"/>
      </rPr>
      <t>pme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t.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</si>
  <si>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 xml:space="preserve">4 </t>
    </r>
    <r>
      <rPr>
        <sz val="11"/>
        <color rgb="FF030303"/>
        <rFont val="Calibri"/>
        <family val="2"/>
        <scheme val="minor"/>
      </rPr>
      <t>Ft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</si>
  <si>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225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</si>
  <si>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ose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isc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ge</t>
    </r>
  </si>
  <si>
    <r>
      <rPr>
        <sz val="11"/>
        <color rgb="FF1F1F1F"/>
        <rFont val="Calibri"/>
        <family val="2"/>
        <scheme val="minor"/>
      </rPr>
      <t xml:space="preserve">3 </t>
    </r>
    <r>
      <rPr>
        <sz val="11"/>
        <color rgb="FF030303"/>
        <rFont val="Calibri"/>
        <family val="2"/>
        <scheme val="minor"/>
      </rPr>
      <t>In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</si>
  <si>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25 foo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F1F1F"/>
        <rFont val="Calibri"/>
        <family val="2"/>
        <scheme val="minor"/>
      </rPr>
      <t>le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gt</t>
    </r>
    <r>
      <rPr>
        <sz val="11"/>
        <color rgb="FF030303"/>
        <rFont val="Calibri"/>
        <family val="2"/>
        <scheme val="minor"/>
      </rPr>
      <t>h. 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des co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lin</t>
    </r>
    <r>
      <rPr>
        <sz val="11"/>
        <color rgb="FF1F1F1F"/>
        <rFont val="Calibri"/>
        <family val="2"/>
        <scheme val="minor"/>
      </rPr>
      <t>gs.</t>
    </r>
  </si>
  <si>
    <r>
      <rPr>
        <sz val="11"/>
        <color rgb="FF1F1F1F"/>
        <rFont val="Calibri"/>
        <family val="2"/>
        <scheme val="minor"/>
      </rPr>
      <t>ho</t>
    </r>
    <r>
      <rPr>
        <sz val="11"/>
        <color rgb="FF030303"/>
        <rFont val="Calibri"/>
        <family val="2"/>
        <scheme val="minor"/>
      </rPr>
      <t>ur</t>
    </r>
  </si>
  <si>
    <r>
      <rPr>
        <sz val="11"/>
        <color rgb="FF1F1F1F"/>
        <rFont val="Calibri"/>
        <family val="2"/>
        <scheme val="minor"/>
      </rPr>
      <t xml:space="preserve">4 </t>
    </r>
    <r>
      <rPr>
        <sz val="11"/>
        <color rgb="FF030303"/>
        <rFont val="Calibri"/>
        <family val="2"/>
        <scheme val="minor"/>
      </rPr>
      <t>In</t>
    </r>
  </si>
  <si>
    <r>
      <rPr>
        <sz val="11"/>
        <color rgb="FF1F1F1F"/>
        <rFont val="Calibri"/>
        <family val="2"/>
        <scheme val="minor"/>
      </rPr>
      <t xml:space="preserve">6  </t>
    </r>
    <r>
      <rPr>
        <sz val="11"/>
        <color rgb="FF030303"/>
        <rFont val="Calibri"/>
        <family val="2"/>
        <scheme val="minor"/>
      </rPr>
      <t>In</t>
    </r>
  </si>
  <si>
    <r>
      <rPr>
        <sz val="11"/>
        <color rgb="FF1F1F1F"/>
        <rFont val="Calibri"/>
        <family val="2"/>
        <scheme val="minor"/>
      </rPr>
      <t xml:space="preserve">8 </t>
    </r>
    <r>
      <rPr>
        <sz val="11"/>
        <color rgb="FF030303"/>
        <rFont val="Calibri"/>
        <family val="2"/>
        <scheme val="minor"/>
      </rPr>
      <t>In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</si>
  <si>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25 foo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F1F1F"/>
        <rFont val="Calibri"/>
        <family val="2"/>
        <scheme val="minor"/>
      </rPr>
      <t>le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th</t>
    </r>
    <r>
      <rPr>
        <sz val="11"/>
        <color rgb="FF1F1F1F"/>
        <rFont val="Calibri"/>
        <family val="2"/>
        <scheme val="minor"/>
      </rPr>
      <t xml:space="preserve">. 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nc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des co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lin</t>
    </r>
    <r>
      <rPr>
        <sz val="11"/>
        <color rgb="FF1F1F1F"/>
        <rFont val="Calibri"/>
        <family val="2"/>
        <scheme val="minor"/>
      </rPr>
      <t>gs.</t>
    </r>
  </si>
  <si>
    <r>
      <rPr>
        <sz val="11"/>
        <color rgb="FF1A1A1A"/>
        <rFont val="Calibri"/>
        <family val="2"/>
        <scheme val="minor"/>
      </rPr>
      <t xml:space="preserve">12 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n</t>
    </r>
  </si>
  <si>
    <r>
      <rPr>
        <sz val="11"/>
        <color rgb="FF1A1A1A"/>
        <rFont val="Calibri"/>
        <family val="2"/>
        <scheme val="minor"/>
      </rPr>
      <t>hou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</si>
  <si>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A1A1A"/>
        <rFont val="Calibri"/>
        <family val="2"/>
        <scheme val="minor"/>
      </rPr>
      <t xml:space="preserve">16 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n</t>
    </r>
  </si>
  <si>
    <r>
      <rPr>
        <sz val="11"/>
        <color rgb="FF2A2A2A"/>
        <rFont val="Calibri"/>
        <family val="2"/>
        <scheme val="minor"/>
      </rPr>
      <t xml:space="preserve">3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</si>
  <si>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1A1A1A"/>
        <rFont val="Calibri"/>
        <family val="2"/>
        <scheme val="minor"/>
      </rPr>
      <t xml:space="preserve">4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</si>
  <si>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1A1A1A"/>
        <rFont val="Calibri"/>
        <family val="2"/>
        <scheme val="minor"/>
      </rPr>
      <t xml:space="preserve">6 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n</t>
    </r>
  </si>
  <si>
    <r>
      <rPr>
        <sz val="11"/>
        <color rgb="FF1A1A1A"/>
        <rFont val="Calibri"/>
        <family val="2"/>
        <scheme val="minor"/>
      </rPr>
      <t xml:space="preserve">8 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n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</si>
  <si>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 xml:space="preserve">2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</si>
  <si>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 xml:space="preserve">6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</si>
  <si>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1A1A1A"/>
        <rFont val="Calibri"/>
        <family val="2"/>
        <scheme val="minor"/>
      </rPr>
      <t>Bucket Capacity</t>
    </r>
  </si>
  <si>
    <r>
      <rPr>
        <sz val="11"/>
        <color rgb="FF1A1A1A"/>
        <rFont val="Calibri"/>
        <family val="2"/>
        <scheme val="minor"/>
      </rPr>
      <t>0.5 CY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</si>
  <si>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2A2A2A"/>
        <rFont val="Calibri"/>
        <family val="2"/>
        <scheme val="minor"/>
      </rPr>
      <t>o 32</t>
    </r>
  </si>
  <si>
    <r>
      <rPr>
        <sz val="11"/>
        <color rgb="FF010101"/>
        <rFont val="Calibri"/>
        <family val="2"/>
        <scheme val="minor"/>
      </rPr>
      <t>In</t>
    </r>
    <r>
      <rPr>
        <sz val="11"/>
        <color rgb="FF1A1A1A"/>
        <rFont val="Calibri"/>
        <family val="2"/>
        <scheme val="minor"/>
      </rPr>
      <t>cl</t>
    </r>
    <r>
      <rPr>
        <sz val="11"/>
        <color rgb="FF010101"/>
        <rFont val="Calibri"/>
        <family val="2"/>
        <scheme val="minor"/>
      </rPr>
      <t>u</t>
    </r>
    <r>
      <rPr>
        <sz val="11"/>
        <color rgb="FF1A1A1A"/>
        <rFont val="Calibri"/>
        <family val="2"/>
        <scheme val="minor"/>
      </rPr>
      <t>des b</t>
    </r>
    <r>
      <rPr>
        <sz val="11"/>
        <color rgb="FF010101"/>
        <rFont val="Calibri"/>
        <family val="2"/>
        <scheme val="minor"/>
      </rPr>
      <t>u</t>
    </r>
    <r>
      <rPr>
        <sz val="11"/>
        <color rgb="FF1A1A1A"/>
        <rFont val="Calibri"/>
        <family val="2"/>
        <scheme val="minor"/>
      </rPr>
      <t>cket.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</si>
  <si>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oader, Craw</t>
    </r>
    <r>
      <rPr>
        <sz val="11"/>
        <color rgb="FF010101"/>
        <rFont val="Calibri"/>
        <family val="2"/>
        <scheme val="minor"/>
      </rPr>
      <t>l</t>
    </r>
    <r>
      <rPr>
        <sz val="11"/>
        <color rgb="FF2A2A2A"/>
        <rFont val="Calibri"/>
        <family val="2"/>
        <scheme val="minor"/>
      </rPr>
      <t>er</t>
    </r>
  </si>
  <si>
    <r>
      <rPr>
        <sz val="11"/>
        <color rgb="FF1A1A1A"/>
        <rFont val="Calibri"/>
        <family val="2"/>
        <scheme val="minor"/>
      </rPr>
      <t>Bucket Capaci</t>
    </r>
    <r>
      <rPr>
        <sz val="11"/>
        <color rgb="FF010101"/>
        <rFont val="Calibri"/>
        <family val="2"/>
        <scheme val="minor"/>
      </rPr>
      <t>t</t>
    </r>
    <r>
      <rPr>
        <sz val="11"/>
        <color rgb="FF2A2A2A"/>
        <rFont val="Calibri"/>
        <family val="2"/>
        <scheme val="minor"/>
      </rPr>
      <t>y</t>
    </r>
  </si>
  <si>
    <r>
      <rPr>
        <sz val="11"/>
        <color rgb="FF1A1A1A"/>
        <rFont val="Calibri"/>
        <family val="2"/>
        <scheme val="minor"/>
      </rPr>
      <t>1 CY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</si>
  <si>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o 60</t>
    </r>
  </si>
  <si>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nc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udes bucke</t>
    </r>
    <r>
      <rPr>
        <sz val="11"/>
        <color rgb="FF010101"/>
        <rFont val="Calibri"/>
        <family val="2"/>
        <scheme val="minor"/>
      </rPr>
      <t>t.</t>
    </r>
  </si>
  <si>
    <r>
      <rPr>
        <sz val="11"/>
        <color rgb="FF1A1A1A"/>
        <rFont val="Calibri"/>
        <family val="2"/>
        <scheme val="minor"/>
      </rPr>
      <t>2CY</t>
    </r>
  </si>
  <si>
    <r>
      <rPr>
        <sz val="11"/>
        <color rgb="FF1A1A1A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11</t>
    </r>
    <r>
      <rPr>
        <sz val="11"/>
        <color rgb="FF1A1A1A"/>
        <rFont val="Calibri"/>
        <family val="2"/>
        <scheme val="minor"/>
      </rPr>
      <t>8</t>
    </r>
  </si>
  <si>
    <r>
      <rPr>
        <sz val="11"/>
        <color rgb="FF010101"/>
        <rFont val="Calibri"/>
        <family val="2"/>
        <scheme val="minor"/>
      </rPr>
      <t>In</t>
    </r>
    <r>
      <rPr>
        <sz val="11"/>
        <color rgb="FF1A1A1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udes bucket.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</si>
  <si>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oader, Craw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er</t>
    </r>
  </si>
  <si>
    <r>
      <rPr>
        <sz val="11"/>
        <color rgb="FF1A1A1A"/>
        <rFont val="Calibri"/>
        <family val="2"/>
        <scheme val="minor"/>
      </rPr>
      <t>3CY</t>
    </r>
  </si>
  <si>
    <r>
      <rPr>
        <sz val="11"/>
        <color rgb="FF1A1A1A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78</t>
    </r>
  </si>
  <si>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nc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udes b</t>
    </r>
    <r>
      <rPr>
        <sz val="11"/>
        <color rgb="FF010101"/>
        <rFont val="Calibri"/>
        <family val="2"/>
        <scheme val="minor"/>
      </rPr>
      <t>u</t>
    </r>
    <r>
      <rPr>
        <sz val="11"/>
        <color rgb="FF2A2A2A"/>
        <rFont val="Calibri"/>
        <family val="2"/>
        <scheme val="minor"/>
      </rPr>
      <t>cket.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</si>
  <si>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oader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Crawle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</si>
  <si>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A1A1A"/>
        <rFont val="Calibri"/>
        <family val="2"/>
        <scheme val="minor"/>
      </rPr>
      <t>4CY</t>
    </r>
  </si>
  <si>
    <r>
      <rPr>
        <sz val="11"/>
        <color rgb="FF1A1A1A"/>
        <rFont val="Calibri"/>
        <family val="2"/>
        <scheme val="minor"/>
      </rPr>
      <t>to 238</t>
    </r>
  </si>
  <si>
    <r>
      <rPr>
        <sz val="11"/>
        <color rgb="FF010101"/>
        <rFont val="Calibri"/>
        <family val="2"/>
        <scheme val="minor"/>
      </rPr>
      <t>In</t>
    </r>
    <r>
      <rPr>
        <sz val="11"/>
        <color rgb="FF1A1A1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udes b</t>
    </r>
    <r>
      <rPr>
        <sz val="11"/>
        <color rgb="FF010101"/>
        <rFont val="Calibri"/>
        <family val="2"/>
        <scheme val="minor"/>
      </rPr>
      <t>u</t>
    </r>
    <r>
      <rPr>
        <sz val="11"/>
        <color rgb="FF1A1A1A"/>
        <rFont val="Calibri"/>
        <family val="2"/>
        <scheme val="minor"/>
      </rPr>
      <t>cket.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</si>
  <si>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 xml:space="preserve">oader, </t>
    </r>
    <r>
      <rPr>
        <sz val="11"/>
        <color rgb="FF2A2A2A"/>
        <rFont val="Calibri"/>
        <family val="2"/>
        <scheme val="minor"/>
      </rPr>
      <t>Whee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</si>
  <si>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1A1A1A"/>
        <rFont val="Calibri"/>
        <family val="2"/>
        <scheme val="minor"/>
      </rPr>
      <t>Bucket Capaci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y</t>
    </r>
  </si>
  <si>
    <r>
      <rPr>
        <sz val="11"/>
        <color rgb="FF1A1A1A"/>
        <rFont val="Calibri"/>
        <family val="2"/>
        <scheme val="minor"/>
      </rPr>
      <t>to 38</t>
    </r>
  </si>
  <si>
    <r>
      <rPr>
        <sz val="11"/>
        <color rgb="FF1A1A1A"/>
        <rFont val="Calibri"/>
        <family val="2"/>
        <scheme val="minor"/>
      </rPr>
      <t xml:space="preserve">Loader, </t>
    </r>
    <r>
      <rPr>
        <sz val="11"/>
        <color rgb="FF2A2A2A"/>
        <rFont val="Calibri"/>
        <family val="2"/>
        <scheme val="minor"/>
      </rPr>
      <t>Whee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</si>
  <si>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010101"/>
        <rFont val="Calibri"/>
        <family val="2"/>
        <scheme val="minor"/>
      </rPr>
      <t xml:space="preserve">1 </t>
    </r>
    <r>
      <rPr>
        <sz val="11"/>
        <color rgb="FF1A1A1A"/>
        <rFont val="Calibri"/>
        <family val="2"/>
        <scheme val="minor"/>
      </rPr>
      <t>CY</t>
    </r>
  </si>
  <si>
    <r>
      <rPr>
        <sz val="11"/>
        <color rgb="FF1A1A1A"/>
        <rFont val="Calibri"/>
        <family val="2"/>
        <scheme val="minor"/>
      </rPr>
      <t>to 60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</si>
  <si>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oade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A1A1A"/>
        <rFont val="Calibri"/>
        <family val="2"/>
        <scheme val="minor"/>
      </rPr>
      <t xml:space="preserve">, </t>
    </r>
    <r>
      <rPr>
        <sz val="11"/>
        <color rgb="FF2A2A2A"/>
        <rFont val="Calibri"/>
        <family val="2"/>
        <scheme val="minor"/>
      </rPr>
      <t>Whee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</si>
  <si>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 xml:space="preserve">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05</t>
    </r>
  </si>
  <si>
    <r>
      <rPr>
        <sz val="11"/>
        <color rgb="FF1A1A1A"/>
        <rFont val="Calibri"/>
        <family val="2"/>
        <scheme val="minor"/>
      </rPr>
      <t>CA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-926</t>
    </r>
  </si>
  <si>
    <r>
      <rPr>
        <sz val="11"/>
        <color rgb="FF2A2A2A"/>
        <rFont val="Calibri"/>
        <family val="2"/>
        <scheme val="minor"/>
      </rPr>
      <t>3CY</t>
    </r>
  </si>
  <si>
    <r>
      <rPr>
        <sz val="11"/>
        <color rgb="FF1A1A1A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52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</si>
  <si>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oade</t>
    </r>
    <r>
      <rPr>
        <sz val="11"/>
        <color rgb="FF010101"/>
        <rFont val="Calibri"/>
        <family val="2"/>
        <scheme val="minor"/>
      </rPr>
      <t>r</t>
    </r>
    <r>
      <rPr>
        <sz val="11"/>
        <color rgb="FF2A2A2A"/>
        <rFont val="Calibri"/>
        <family val="2"/>
        <scheme val="minor"/>
      </rPr>
      <t>, Whee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</si>
  <si>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1A1A1A"/>
        <rFont val="Calibri"/>
        <family val="2"/>
        <scheme val="minor"/>
      </rPr>
      <t>5CY</t>
    </r>
  </si>
  <si>
    <r>
      <rPr>
        <sz val="11"/>
        <color rgb="FF1A1A1A"/>
        <rFont val="Calibri"/>
        <family val="2"/>
        <scheme val="minor"/>
      </rPr>
      <t>ho</t>
    </r>
    <r>
      <rPr>
        <sz val="11"/>
        <color rgb="FF010101"/>
        <rFont val="Calibri"/>
        <family val="2"/>
        <scheme val="minor"/>
      </rPr>
      <t>ur</t>
    </r>
  </si>
  <si>
    <r>
      <rPr>
        <sz val="11"/>
        <color rgb="FF1A1A1A"/>
        <rFont val="Calibri"/>
        <family val="2"/>
        <scheme val="minor"/>
      </rPr>
      <t>6CY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</si>
  <si>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o 305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</si>
  <si>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oader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2A2A2A"/>
        <rFont val="Calibri"/>
        <family val="2"/>
        <scheme val="minor"/>
      </rPr>
      <t>Whee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</si>
  <si>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2A2A2A"/>
        <rFont val="Calibri"/>
        <family val="2"/>
        <scheme val="minor"/>
      </rPr>
      <t xml:space="preserve">o </t>
    </r>
    <r>
      <rPr>
        <sz val="11"/>
        <color rgb="FF1A1A1A"/>
        <rFont val="Calibri"/>
        <family val="2"/>
        <scheme val="minor"/>
      </rPr>
      <t>360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</si>
  <si>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oader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2A2A2A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ee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</si>
  <si>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2A2A2A"/>
        <rFont val="Calibri"/>
        <family val="2"/>
        <scheme val="minor"/>
      </rPr>
      <t>8CY</t>
    </r>
  </si>
  <si>
    <r>
      <rPr>
        <sz val="11"/>
        <color rgb="FF1A1A1A"/>
        <rFont val="Calibri"/>
        <family val="2"/>
        <scheme val="minor"/>
      </rPr>
      <t xml:space="preserve">to </t>
    </r>
    <r>
      <rPr>
        <sz val="11"/>
        <color rgb="FF2A2A2A"/>
        <rFont val="Calibri"/>
        <family val="2"/>
        <scheme val="minor"/>
      </rPr>
      <t>530</t>
    </r>
  </si>
  <si>
    <r>
      <rPr>
        <sz val="11"/>
        <color rgb="FF1A1A1A"/>
        <rFont val="Calibri"/>
        <family val="2"/>
        <scheme val="minor"/>
      </rPr>
      <t>B</t>
    </r>
    <r>
      <rPr>
        <sz val="11"/>
        <color rgb="FF010101"/>
        <rFont val="Calibri"/>
        <family val="2"/>
        <scheme val="minor"/>
      </rPr>
      <t>u</t>
    </r>
    <r>
      <rPr>
        <sz val="11"/>
        <color rgb="FF1A1A1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k</t>
    </r>
    <r>
      <rPr>
        <sz val="11"/>
        <color rgb="FF1A1A1A"/>
        <rFont val="Calibri"/>
        <family val="2"/>
        <scheme val="minor"/>
      </rPr>
      <t>et Capac</t>
    </r>
    <r>
      <rPr>
        <sz val="11"/>
        <color rgb="FF010101"/>
        <rFont val="Calibri"/>
        <family val="2"/>
        <scheme val="minor"/>
      </rPr>
      <t>it</t>
    </r>
    <r>
      <rPr>
        <sz val="11"/>
        <color rgb="FF1A1A1A"/>
        <rFont val="Calibri"/>
        <family val="2"/>
        <scheme val="minor"/>
      </rPr>
      <t>y</t>
    </r>
  </si>
  <si>
    <r>
      <rPr>
        <sz val="11"/>
        <color rgb="FF1A1A1A"/>
        <rFont val="Calibri"/>
        <family val="2"/>
        <scheme val="minor"/>
      </rPr>
      <t>0.87 CY</t>
    </r>
  </si>
  <si>
    <r>
      <rPr>
        <sz val="11"/>
        <color rgb="FF1A1A1A"/>
        <rFont val="Calibri"/>
        <family val="2"/>
        <scheme val="minor"/>
      </rPr>
      <t>to 80</t>
    </r>
  </si>
  <si>
    <r>
      <rPr>
        <sz val="11"/>
        <color rgb="FF1A1A1A"/>
        <rFont val="Calibri"/>
        <family val="2"/>
        <scheme val="minor"/>
      </rPr>
      <t xml:space="preserve">Case 580 Super 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</si>
  <si>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1A1A1A"/>
        <rFont val="Calibri"/>
        <family val="2"/>
        <scheme val="minor"/>
      </rPr>
      <t>M</t>
    </r>
    <r>
      <rPr>
        <sz val="11"/>
        <color rgb="FF010101"/>
        <rFont val="Calibri"/>
        <family val="2"/>
        <scheme val="minor"/>
      </rPr>
      <t>i</t>
    </r>
    <r>
      <rPr>
        <sz val="11"/>
        <color rgb="FF2A2A2A"/>
        <rFont val="Calibri"/>
        <family val="2"/>
        <scheme val="minor"/>
      </rPr>
      <t>xe</t>
    </r>
    <r>
      <rPr>
        <sz val="11"/>
        <color rgb="FF010101"/>
        <rFont val="Calibri"/>
        <family val="2"/>
        <scheme val="minor"/>
      </rPr>
      <t>r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>n</t>
    </r>
    <r>
      <rPr>
        <sz val="11"/>
        <color rgb="FF2A2A2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r</t>
    </r>
    <r>
      <rPr>
        <sz val="11"/>
        <color rgb="FF1A1A1A"/>
        <rFont val="Calibri"/>
        <family val="2"/>
        <scheme val="minor"/>
      </rPr>
      <t xml:space="preserve">ete </t>
    </r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rt</t>
    </r>
    <r>
      <rPr>
        <sz val="11"/>
        <color rgb="FF1A1A1A"/>
        <rFont val="Calibri"/>
        <family val="2"/>
        <scheme val="minor"/>
      </rPr>
      <t>ab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e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</si>
  <si>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0 Cft</t>
    </r>
  </si>
  <si>
    <r>
      <rPr>
        <sz val="11"/>
        <color rgb="FF1A1A1A"/>
        <rFont val="Calibri"/>
        <family val="2"/>
        <scheme val="minor"/>
      </rPr>
      <t>Ba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ing Capac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ty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</si>
  <si>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2 Cft</t>
    </r>
  </si>
  <si>
    <r>
      <rPr>
        <sz val="11"/>
        <color rgb="FF1A1A1A"/>
        <rFont val="Calibri"/>
        <family val="2"/>
        <scheme val="minor"/>
      </rPr>
      <t>M</t>
    </r>
    <r>
      <rPr>
        <sz val="11"/>
        <color rgb="FF010101"/>
        <rFont val="Calibri"/>
        <family val="2"/>
        <scheme val="minor"/>
      </rPr>
      <t>i</t>
    </r>
    <r>
      <rPr>
        <sz val="11"/>
        <color rgb="FF2A2A2A"/>
        <rFont val="Calibri"/>
        <family val="2"/>
        <scheme val="minor"/>
      </rPr>
      <t>xe</t>
    </r>
    <r>
      <rPr>
        <sz val="11"/>
        <color rgb="FF010101"/>
        <rFont val="Calibri"/>
        <family val="2"/>
        <scheme val="minor"/>
      </rPr>
      <t>r</t>
    </r>
    <r>
      <rPr>
        <sz val="11"/>
        <color rgb="FF2A2A2A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Conc</t>
    </r>
    <r>
      <rPr>
        <sz val="11"/>
        <color rgb="FF010101"/>
        <rFont val="Calibri"/>
        <family val="2"/>
        <scheme val="minor"/>
      </rPr>
      <t>r</t>
    </r>
    <r>
      <rPr>
        <sz val="11"/>
        <color rgb="FF2A2A2A"/>
        <rFont val="Calibri"/>
        <family val="2"/>
        <scheme val="minor"/>
      </rPr>
      <t xml:space="preserve">ete, </t>
    </r>
    <r>
      <rPr>
        <sz val="11"/>
        <color rgb="FF1A1A1A"/>
        <rFont val="Calibri"/>
        <family val="2"/>
        <scheme val="minor"/>
      </rPr>
      <t>Trai</t>
    </r>
    <r>
      <rPr>
        <sz val="11"/>
        <color rgb="FF010101"/>
        <rFont val="Calibri"/>
        <family val="2"/>
        <scheme val="minor"/>
      </rPr>
      <t>l</t>
    </r>
    <r>
      <rPr>
        <sz val="11"/>
        <color rgb="FF2A2A2A"/>
        <rFont val="Calibri"/>
        <family val="2"/>
        <scheme val="minor"/>
      </rPr>
      <t xml:space="preserve">er </t>
    </r>
    <r>
      <rPr>
        <sz val="11"/>
        <color rgb="FF1A1A1A"/>
        <rFont val="Calibri"/>
        <family val="2"/>
        <scheme val="minor"/>
      </rPr>
      <t>Mntd</t>
    </r>
  </si>
  <si>
    <r>
      <rPr>
        <sz val="11"/>
        <color rgb="FF1A1A1A"/>
        <rFont val="Calibri"/>
        <family val="2"/>
        <scheme val="minor"/>
      </rPr>
      <t>Batch</t>
    </r>
    <r>
      <rPr>
        <sz val="11"/>
        <color rgb="FF010101"/>
        <rFont val="Calibri"/>
        <family val="2"/>
        <scheme val="minor"/>
      </rPr>
      <t>in</t>
    </r>
    <r>
      <rPr>
        <sz val="11"/>
        <color rgb="FF1A1A1A"/>
        <rFont val="Calibri"/>
        <family val="2"/>
        <scheme val="minor"/>
      </rPr>
      <t>g Capac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ty</t>
    </r>
  </si>
  <si>
    <r>
      <rPr>
        <sz val="11"/>
        <color rgb="FF1A1A1A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0</t>
    </r>
  </si>
  <si>
    <r>
      <rPr>
        <sz val="11"/>
        <color rgb="FF1A1A1A"/>
        <rFont val="Calibri"/>
        <family val="2"/>
        <scheme val="minor"/>
      </rPr>
      <t>Batc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i</t>
    </r>
    <r>
      <rPr>
        <sz val="11"/>
        <color rgb="FF010101"/>
        <rFont val="Calibri"/>
        <family val="2"/>
        <scheme val="minor"/>
      </rPr>
      <t>n</t>
    </r>
    <r>
      <rPr>
        <sz val="11"/>
        <color rgb="FF1A1A1A"/>
        <rFont val="Calibri"/>
        <family val="2"/>
        <scheme val="minor"/>
      </rPr>
      <t>g Capac</t>
    </r>
    <r>
      <rPr>
        <sz val="11"/>
        <color rgb="FF010101"/>
        <rFont val="Calibri"/>
        <family val="2"/>
        <scheme val="minor"/>
      </rPr>
      <t>it</t>
    </r>
    <r>
      <rPr>
        <sz val="11"/>
        <color rgb="FF2A2A2A"/>
        <rFont val="Calibri"/>
        <family val="2"/>
        <scheme val="minor"/>
      </rPr>
      <t>y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</si>
  <si>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6 C</t>
    </r>
    <r>
      <rPr>
        <sz val="11"/>
        <color rgb="FF010101"/>
        <rFont val="Calibri"/>
        <family val="2"/>
        <scheme val="minor"/>
      </rPr>
      <t>ft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</si>
  <si>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o 25</t>
    </r>
  </si>
  <si>
    <r>
      <rPr>
        <sz val="11"/>
        <color rgb="FF1A1A1A"/>
        <rFont val="Calibri"/>
        <family val="2"/>
        <scheme val="minor"/>
      </rPr>
      <t>Mixer Capac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ty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</si>
  <si>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2A2A2A"/>
        <rFont val="Calibri"/>
        <family val="2"/>
        <scheme val="minor"/>
      </rPr>
      <t>3 CY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</si>
  <si>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 xml:space="preserve">o </t>
    </r>
    <r>
      <rPr>
        <sz val="11"/>
        <color rgb="FF2A2A2A"/>
        <rFont val="Calibri"/>
        <family val="2"/>
        <scheme val="minor"/>
      </rPr>
      <t>300</t>
    </r>
  </si>
  <si>
    <r>
      <rPr>
        <sz val="11"/>
        <color rgb="FF2A2A2A"/>
        <rFont val="Calibri"/>
        <family val="2"/>
        <scheme val="minor"/>
      </rPr>
      <t>Weig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t</t>
    </r>
  </si>
  <si>
    <r>
      <rPr>
        <sz val="11"/>
        <color rgb="FF1A1A1A"/>
        <rFont val="Calibri"/>
        <family val="2"/>
        <scheme val="minor"/>
      </rPr>
      <t xml:space="preserve">25~90 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bs</t>
    </r>
  </si>
  <si>
    <r>
      <rPr>
        <sz val="11"/>
        <color rgb="FF1A1A1A"/>
        <rFont val="Calibri"/>
        <family val="2"/>
        <scheme val="minor"/>
      </rPr>
      <t>Air Too</t>
    </r>
    <r>
      <rPr>
        <sz val="11"/>
        <color rgb="FF010101"/>
        <rFont val="Calibri"/>
        <family val="2"/>
        <scheme val="minor"/>
      </rPr>
      <t>l</t>
    </r>
    <r>
      <rPr>
        <sz val="11"/>
        <color rgb="FF2A2A2A"/>
        <rFont val="Calibri"/>
        <family val="2"/>
        <scheme val="minor"/>
      </rPr>
      <t>/</t>
    </r>
    <r>
      <rPr>
        <sz val="11"/>
        <color rgb="FF010101"/>
        <rFont val="Calibri"/>
        <family val="2"/>
        <scheme val="minor"/>
      </rPr>
      <t>El</t>
    </r>
    <r>
      <rPr>
        <sz val="11"/>
        <color rgb="FF1A1A1A"/>
        <rFont val="Calibri"/>
        <family val="2"/>
        <scheme val="minor"/>
      </rPr>
      <t>ectric Power</t>
    </r>
  </si>
  <si>
    <r>
      <rPr>
        <sz val="11"/>
        <color rgb="FF1A1A1A"/>
        <rFont val="Calibri"/>
        <family val="2"/>
        <scheme val="minor"/>
      </rPr>
      <t>Se</t>
    </r>
    <r>
      <rPr>
        <sz val="11"/>
        <color rgb="FF010101"/>
        <rFont val="Calibri"/>
        <family val="2"/>
        <scheme val="minor"/>
      </rPr>
      <t>l</t>
    </r>
    <r>
      <rPr>
        <sz val="11"/>
        <color rgb="FF2A2A2A"/>
        <rFont val="Calibri"/>
        <family val="2"/>
        <scheme val="minor"/>
      </rPr>
      <t>f-</t>
    </r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>rope</t>
    </r>
    <r>
      <rPr>
        <sz val="11"/>
        <color rgb="FF010101"/>
        <rFont val="Calibri"/>
        <family val="2"/>
        <scheme val="minor"/>
      </rPr>
      <t>ll</t>
    </r>
    <r>
      <rPr>
        <sz val="11"/>
        <color rgb="FF2A2A2A"/>
        <rFont val="Calibri"/>
        <family val="2"/>
        <scheme val="minor"/>
      </rPr>
      <t xml:space="preserve">ed </t>
    </r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>aveme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A1A1A"/>
        <rFont val="Calibri"/>
        <family val="2"/>
        <scheme val="minor"/>
      </rPr>
      <t xml:space="preserve">t </t>
    </r>
    <r>
      <rPr>
        <sz val="11"/>
        <color rgb="FF010101"/>
        <rFont val="Calibri"/>
        <family val="2"/>
        <scheme val="minor"/>
      </rPr>
      <t>B</t>
    </r>
    <r>
      <rPr>
        <sz val="11"/>
        <color rgb="FF1A1A1A"/>
        <rFont val="Calibri"/>
        <family val="2"/>
        <scheme val="minor"/>
      </rPr>
      <t>rea</t>
    </r>
    <r>
      <rPr>
        <sz val="11"/>
        <color rgb="FF010101"/>
        <rFont val="Calibri"/>
        <family val="2"/>
        <scheme val="minor"/>
      </rPr>
      <t>k</t>
    </r>
    <r>
      <rPr>
        <sz val="11"/>
        <color rgb="FF1A1A1A"/>
        <rFont val="Calibri"/>
        <family val="2"/>
        <scheme val="minor"/>
      </rPr>
      <t>er,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</si>
  <si>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o 70</t>
    </r>
    <r>
      <rPr>
        <sz val="11"/>
        <color rgb="FF010101"/>
        <rFont val="Calibri"/>
        <family val="2"/>
        <scheme val="minor"/>
      </rPr>
      <t>-</t>
    </r>
    <r>
      <rPr>
        <sz val="11"/>
        <color rgb="FF1A1A1A"/>
        <rFont val="Calibri"/>
        <family val="2"/>
        <scheme val="minor"/>
      </rPr>
      <t>80</t>
    </r>
  </si>
  <si>
    <r>
      <rPr>
        <sz val="11"/>
        <color rgb="FF1A1A1A"/>
        <rFont val="Calibri"/>
        <family val="2"/>
        <scheme val="minor"/>
      </rPr>
      <t>Se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f-</t>
    </r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>rope</t>
    </r>
    <r>
      <rPr>
        <sz val="11"/>
        <color rgb="FF010101"/>
        <rFont val="Calibri"/>
        <family val="2"/>
        <scheme val="minor"/>
      </rPr>
      <t>ll</t>
    </r>
    <r>
      <rPr>
        <sz val="11"/>
        <color rgb="FF2A2A2A"/>
        <rFont val="Calibri"/>
        <family val="2"/>
        <scheme val="minor"/>
      </rPr>
      <t xml:space="preserve">ed </t>
    </r>
    <r>
      <rPr>
        <sz val="11"/>
        <color rgb="FF1A1A1A"/>
        <rFont val="Calibri"/>
        <family val="2"/>
        <scheme val="minor"/>
      </rPr>
      <t>(</t>
    </r>
    <r>
      <rPr>
        <sz val="11"/>
        <color rgb="FF010101"/>
        <rFont val="Calibri"/>
        <family val="2"/>
        <scheme val="minor"/>
      </rPr>
      <t>D</t>
    </r>
    <r>
      <rPr>
        <sz val="11"/>
        <color rgb="FF1A1A1A"/>
        <rFont val="Calibri"/>
        <family val="2"/>
        <scheme val="minor"/>
      </rPr>
      <t>iesel)</t>
    </r>
  </si>
  <si>
    <r>
      <rPr>
        <sz val="11"/>
        <color rgb="FF2A2A2A"/>
        <rFont val="Calibri"/>
        <family val="2"/>
        <scheme val="minor"/>
      </rPr>
      <t>V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brator, Co</t>
    </r>
    <r>
      <rPr>
        <sz val="11"/>
        <color rgb="FF010101"/>
        <rFont val="Calibri"/>
        <family val="2"/>
        <scheme val="minor"/>
      </rPr>
      <t>n</t>
    </r>
    <r>
      <rPr>
        <sz val="11"/>
        <color rgb="FF2A2A2A"/>
        <rFont val="Calibri"/>
        <family val="2"/>
        <scheme val="minor"/>
      </rPr>
      <t>crete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</si>
  <si>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 xml:space="preserve">and 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d</t>
    </r>
  </si>
  <si>
    <r>
      <rPr>
        <sz val="11"/>
        <color rgb="FF1A1A1A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4</t>
    </r>
  </si>
  <si>
    <r>
      <rPr>
        <sz val="11"/>
        <color rgb="FF1A1A1A"/>
        <rFont val="Calibri"/>
        <family val="2"/>
        <scheme val="minor"/>
      </rPr>
      <t>Spreader, 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ip</t>
    </r>
  </si>
  <si>
    <r>
      <rPr>
        <sz val="11"/>
        <color rgb="FF1A1A1A"/>
        <rFont val="Calibri"/>
        <family val="2"/>
        <scheme val="minor"/>
      </rPr>
      <t>Sp</t>
    </r>
    <r>
      <rPr>
        <sz val="11"/>
        <color rgb="FF010101"/>
        <rFont val="Calibri"/>
        <family val="2"/>
        <scheme val="minor"/>
      </rPr>
      <t>r</t>
    </r>
    <r>
      <rPr>
        <sz val="11"/>
        <color rgb="FF1A1A1A"/>
        <rFont val="Calibri"/>
        <family val="2"/>
        <scheme val="minor"/>
      </rPr>
      <t xml:space="preserve">ead 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 xml:space="preserve">opper </t>
    </r>
    <r>
      <rPr>
        <sz val="11"/>
        <color rgb="FF2A2A2A"/>
        <rFont val="Calibri"/>
        <family val="2"/>
        <scheme val="minor"/>
      </rPr>
      <t>Wid</t>
    </r>
    <r>
      <rPr>
        <sz val="11"/>
        <color rgb="FF010101"/>
        <rFont val="Calibri"/>
        <family val="2"/>
        <scheme val="minor"/>
      </rPr>
      <t>th</t>
    </r>
  </si>
  <si>
    <r>
      <rPr>
        <sz val="11"/>
        <color rgb="FF1A1A1A"/>
        <rFont val="Calibri"/>
        <family val="2"/>
        <scheme val="minor"/>
      </rPr>
      <t xml:space="preserve">12.5 </t>
    </r>
    <r>
      <rPr>
        <sz val="11"/>
        <color rgb="FF010101"/>
        <rFont val="Calibri"/>
        <family val="2"/>
        <scheme val="minor"/>
      </rPr>
      <t>Ft</t>
    </r>
  </si>
  <si>
    <r>
      <rPr>
        <sz val="11"/>
        <color rgb="FF2A2A2A"/>
        <rFont val="Calibri"/>
        <family val="2"/>
        <scheme val="minor"/>
      </rPr>
      <t>Spreade</t>
    </r>
    <r>
      <rPr>
        <sz val="11"/>
        <color rgb="FF010101"/>
        <rFont val="Calibri"/>
        <family val="2"/>
        <scheme val="minor"/>
      </rPr>
      <t>r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ip</t>
    </r>
  </si>
  <si>
    <r>
      <rPr>
        <sz val="11"/>
        <color rgb="FF1A1A1A"/>
        <rFont val="Calibri"/>
        <family val="2"/>
        <scheme val="minor"/>
      </rPr>
      <t xml:space="preserve">Spread 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oppe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2A2A2A"/>
        <rFont val="Calibri"/>
        <family val="2"/>
        <scheme val="minor"/>
      </rPr>
      <t>Wid</t>
    </r>
    <r>
      <rPr>
        <sz val="11"/>
        <color rgb="FF010101"/>
        <rFont val="Calibri"/>
        <family val="2"/>
        <scheme val="minor"/>
      </rPr>
      <t>th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</si>
  <si>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6</t>
    </r>
    <r>
      <rPr>
        <sz val="11"/>
        <color rgb="FF010101"/>
        <rFont val="Calibri"/>
        <family val="2"/>
        <scheme val="minor"/>
      </rPr>
      <t>.</t>
    </r>
    <r>
      <rPr>
        <sz val="11"/>
        <color rgb="FF1A1A1A"/>
        <rFont val="Calibri"/>
        <family val="2"/>
        <scheme val="minor"/>
      </rPr>
      <t xml:space="preserve">5 </t>
    </r>
    <r>
      <rPr>
        <sz val="11"/>
        <color rgb="FF010101"/>
        <rFont val="Calibri"/>
        <family val="2"/>
        <scheme val="minor"/>
      </rPr>
      <t>Ft</t>
    </r>
  </si>
  <si>
    <r>
      <rPr>
        <sz val="11"/>
        <color rgb="FF1A1A1A"/>
        <rFont val="Calibri"/>
        <family val="2"/>
        <scheme val="minor"/>
      </rPr>
      <t xml:space="preserve">to </t>
    </r>
    <r>
      <rPr>
        <sz val="11"/>
        <color rgb="FF2A2A2A"/>
        <rFont val="Calibri"/>
        <family val="2"/>
        <scheme val="minor"/>
      </rPr>
      <t>2</t>
    </r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5</t>
    </r>
  </si>
  <si>
    <r>
      <rPr>
        <sz val="11"/>
        <color rgb="FF1A1A1A"/>
        <rFont val="Calibri"/>
        <family val="2"/>
        <scheme val="minor"/>
      </rPr>
      <t>Spreader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ip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M</t>
    </r>
    <r>
      <rPr>
        <sz val="11"/>
        <color rgb="FF010101"/>
        <rFont val="Calibri"/>
        <family val="2"/>
        <scheme val="minor"/>
      </rPr>
      <t>n</t>
    </r>
    <r>
      <rPr>
        <sz val="11"/>
        <color rgb="FF1A1A1A"/>
        <rFont val="Calibri"/>
        <family val="2"/>
        <scheme val="minor"/>
      </rPr>
      <t>td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</si>
  <si>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opper S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ze</t>
    </r>
  </si>
  <si>
    <r>
      <rPr>
        <sz val="11"/>
        <color rgb="FF1A1A1A"/>
        <rFont val="Calibri"/>
        <family val="2"/>
        <scheme val="minor"/>
      </rPr>
      <t xml:space="preserve">8 </t>
    </r>
    <r>
      <rPr>
        <sz val="11"/>
        <color rgb="FF010101"/>
        <rFont val="Calibri"/>
        <family val="2"/>
        <scheme val="minor"/>
      </rPr>
      <t>Ft</t>
    </r>
  </si>
  <si>
    <r>
      <rPr>
        <sz val="11"/>
        <color rgb="FF1A1A1A"/>
        <rFont val="Calibri"/>
        <family val="2"/>
        <scheme val="minor"/>
      </rPr>
      <t>to 8</t>
    </r>
  </si>
  <si>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 xml:space="preserve">aver, </t>
    </r>
    <r>
      <rPr>
        <sz val="11"/>
        <color rgb="FF2A2A2A"/>
        <rFont val="Calibri"/>
        <family val="2"/>
        <scheme val="minor"/>
      </rPr>
      <t>Aspha</t>
    </r>
    <r>
      <rPr>
        <sz val="11"/>
        <color rgb="FF010101"/>
        <rFont val="Calibri"/>
        <family val="2"/>
        <scheme val="minor"/>
      </rPr>
      <t>lt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Towed</t>
    </r>
  </si>
  <si>
    <r>
      <rPr>
        <sz val="11"/>
        <color rgb="FF010101"/>
        <rFont val="Calibri"/>
        <family val="2"/>
        <scheme val="minor"/>
      </rPr>
      <t>P</t>
    </r>
    <r>
      <rPr>
        <sz val="11"/>
        <color rgb="FF2A2A2A"/>
        <rFont val="Calibri"/>
        <family val="2"/>
        <scheme val="minor"/>
      </rPr>
      <t>ave</t>
    </r>
    <r>
      <rPr>
        <sz val="11"/>
        <color rgb="FF010101"/>
        <rFont val="Calibri"/>
        <family val="2"/>
        <scheme val="minor"/>
      </rPr>
      <t>r</t>
    </r>
    <r>
      <rPr>
        <sz val="11"/>
        <color rgb="FF2A2A2A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Aspha</t>
    </r>
    <r>
      <rPr>
        <sz val="11"/>
        <color rgb="FF010101"/>
        <rFont val="Calibri"/>
        <family val="2"/>
        <scheme val="minor"/>
      </rPr>
      <t>lt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</si>
  <si>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o 50</t>
    </r>
  </si>
  <si>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>aver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Asp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alt</t>
    </r>
  </si>
  <si>
    <r>
      <rPr>
        <sz val="11"/>
        <color rgb="FF1A1A1A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2A2A2A"/>
        <rFont val="Calibri"/>
        <family val="2"/>
        <scheme val="minor"/>
      </rPr>
      <t>25</t>
    </r>
  </si>
  <si>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>aver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2A2A2A"/>
        <rFont val="Calibri"/>
        <family val="2"/>
        <scheme val="minor"/>
      </rPr>
      <t>Asp</t>
    </r>
    <r>
      <rPr>
        <sz val="11"/>
        <color rgb="FF010101"/>
        <rFont val="Calibri"/>
        <family val="2"/>
        <scheme val="minor"/>
      </rPr>
      <t>h</t>
    </r>
    <r>
      <rPr>
        <sz val="11"/>
        <color rgb="FF2A2A2A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lt</t>
    </r>
  </si>
  <si>
    <r>
      <rPr>
        <sz val="11"/>
        <color rgb="FF1A1A1A"/>
        <rFont val="Calibri"/>
        <family val="2"/>
        <scheme val="minor"/>
      </rPr>
      <t>Craw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er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</si>
  <si>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 xml:space="preserve">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75</t>
    </r>
  </si>
  <si>
    <r>
      <rPr>
        <sz val="11"/>
        <color rgb="FF010101"/>
        <rFont val="Calibri"/>
        <family val="2"/>
        <scheme val="minor"/>
      </rPr>
      <t>P</t>
    </r>
    <r>
      <rPr>
        <sz val="11"/>
        <color rgb="FF2A2A2A"/>
        <rFont val="Calibri"/>
        <family val="2"/>
        <scheme val="minor"/>
      </rPr>
      <t xml:space="preserve">aver, </t>
    </r>
    <r>
      <rPr>
        <sz val="11"/>
        <color rgb="FF1A1A1A"/>
        <rFont val="Calibri"/>
        <family val="2"/>
        <scheme val="minor"/>
      </rPr>
      <t>Asp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lt</t>
    </r>
  </si>
  <si>
    <r>
      <rPr>
        <sz val="11"/>
        <color rgb="FF1A1A1A"/>
        <rFont val="Calibri"/>
        <family val="2"/>
        <scheme val="minor"/>
      </rPr>
      <t>35</t>
    </r>
    <r>
      <rPr>
        <sz val="11"/>
        <color rgb="FF414141"/>
        <rFont val="Calibri"/>
        <family val="2"/>
        <scheme val="minor"/>
      </rPr>
      <t>,</t>
    </r>
    <r>
      <rPr>
        <sz val="11"/>
        <color rgb="FF1A1A1A"/>
        <rFont val="Calibri"/>
        <family val="2"/>
        <scheme val="minor"/>
      </rPr>
      <t>000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bs &amp; Over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</si>
  <si>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o 250</t>
    </r>
  </si>
  <si>
    <r>
      <rPr>
        <sz val="11"/>
        <color rgb="FF010101"/>
        <rFont val="Calibri"/>
        <family val="2"/>
        <scheme val="minor"/>
      </rPr>
      <t>Pi</t>
    </r>
    <r>
      <rPr>
        <sz val="11"/>
        <color rgb="FF2A2A2A"/>
        <rFont val="Calibri"/>
        <family val="2"/>
        <scheme val="minor"/>
      </rPr>
      <t xml:space="preserve">ck-up, </t>
    </r>
    <r>
      <rPr>
        <sz val="11"/>
        <color rgb="FF1A1A1A"/>
        <rFont val="Calibri"/>
        <family val="2"/>
        <scheme val="minor"/>
      </rPr>
      <t>Aspha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t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</si>
  <si>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 xml:space="preserve">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10</t>
    </r>
  </si>
  <si>
    <r>
      <rPr>
        <sz val="11"/>
        <color rgb="FF010101"/>
        <rFont val="Calibri"/>
        <family val="2"/>
        <scheme val="minor"/>
      </rPr>
      <t>Pi</t>
    </r>
    <r>
      <rPr>
        <sz val="11"/>
        <color rgb="FF2A2A2A"/>
        <rFont val="Calibri"/>
        <family val="2"/>
        <scheme val="minor"/>
      </rPr>
      <t>ck</t>
    </r>
    <r>
      <rPr>
        <sz val="11"/>
        <color rgb="FF010101"/>
        <rFont val="Calibri"/>
        <family val="2"/>
        <scheme val="minor"/>
      </rPr>
      <t>-</t>
    </r>
    <r>
      <rPr>
        <sz val="11"/>
        <color rgb="FF1A1A1A"/>
        <rFont val="Calibri"/>
        <family val="2"/>
        <scheme val="minor"/>
      </rPr>
      <t>up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Aspha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t</t>
    </r>
  </si>
  <si>
    <r>
      <rPr>
        <sz val="11"/>
        <color rgb="FF1A1A1A"/>
        <rFont val="Calibri"/>
        <family val="2"/>
        <scheme val="minor"/>
      </rPr>
      <t>Cederapids</t>
    </r>
  </si>
  <si>
    <r>
      <rPr>
        <sz val="11"/>
        <color rgb="FF1A1A1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A1A1A"/>
        <rFont val="Calibri"/>
        <family val="2"/>
        <scheme val="minor"/>
      </rPr>
      <t>MS</t>
    </r>
    <r>
      <rPr>
        <sz val="11"/>
        <color rgb="FF010101"/>
        <rFont val="Calibri"/>
        <family val="2"/>
        <scheme val="minor"/>
      </rPr>
      <t>-</t>
    </r>
    <r>
      <rPr>
        <sz val="11"/>
        <color rgb="FF2A2A2A"/>
        <rFont val="Calibri"/>
        <family val="2"/>
        <scheme val="minor"/>
      </rPr>
      <t>2</t>
    </r>
  </si>
  <si>
    <r>
      <rPr>
        <sz val="11"/>
        <color rgb="FF2A2A2A"/>
        <rFont val="Calibri"/>
        <family val="2"/>
        <scheme val="minor"/>
      </rPr>
      <t>Aspha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t</t>
    </r>
    <r>
      <rPr>
        <sz val="11"/>
        <color rgb="FF010101"/>
        <rFont val="Calibri"/>
        <family val="2"/>
        <scheme val="minor"/>
      </rPr>
      <t>-Pi</t>
    </r>
    <r>
      <rPr>
        <sz val="11"/>
        <color rgb="FF1A1A1A"/>
        <rFont val="Calibri"/>
        <family val="2"/>
        <scheme val="minor"/>
      </rPr>
      <t>ck</t>
    </r>
    <r>
      <rPr>
        <sz val="11"/>
        <color rgb="FF010101"/>
        <rFont val="Calibri"/>
        <family val="2"/>
        <scheme val="minor"/>
      </rPr>
      <t>-</t>
    </r>
    <r>
      <rPr>
        <sz val="11"/>
        <color rgb="FF1A1A1A"/>
        <rFont val="Calibri"/>
        <family val="2"/>
        <scheme val="minor"/>
      </rPr>
      <t>up Mac</t>
    </r>
    <r>
      <rPr>
        <sz val="11"/>
        <color rgb="FF010101"/>
        <rFont val="Calibri"/>
        <family val="2"/>
        <scheme val="minor"/>
      </rPr>
      <t>hin</t>
    </r>
    <r>
      <rPr>
        <sz val="11"/>
        <color rgb="FF1A1A1A"/>
        <rFont val="Calibri"/>
        <family val="2"/>
        <scheme val="minor"/>
      </rPr>
      <t>e</t>
    </r>
  </si>
  <si>
    <r>
      <rPr>
        <sz val="11"/>
        <color rgb="FF010101"/>
        <rFont val="Calibri"/>
        <family val="2"/>
        <scheme val="minor"/>
      </rPr>
      <t>Pi</t>
    </r>
    <r>
      <rPr>
        <sz val="11"/>
        <color rgb="FF1A1A1A"/>
        <rFont val="Calibri"/>
        <family val="2"/>
        <scheme val="minor"/>
      </rPr>
      <t>ck</t>
    </r>
    <r>
      <rPr>
        <sz val="11"/>
        <color rgb="FF010101"/>
        <rFont val="Calibri"/>
        <family val="2"/>
        <scheme val="minor"/>
      </rPr>
      <t>-</t>
    </r>
    <r>
      <rPr>
        <sz val="11"/>
        <color rgb="FF1A1A1A"/>
        <rFont val="Calibri"/>
        <family val="2"/>
        <scheme val="minor"/>
      </rPr>
      <t>up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Aspha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t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</si>
  <si>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1A1A1A"/>
        <rFont val="Calibri"/>
        <family val="2"/>
        <scheme val="minor"/>
      </rPr>
      <t>law-K</t>
    </r>
    <r>
      <rPr>
        <sz val="11"/>
        <color rgb="FF010101"/>
        <rFont val="Calibri"/>
        <family val="2"/>
        <scheme val="minor"/>
      </rPr>
      <t>n</t>
    </r>
    <r>
      <rPr>
        <sz val="11"/>
        <color rgb="FF1A1A1A"/>
        <rFont val="Calibri"/>
        <family val="2"/>
        <scheme val="minor"/>
      </rPr>
      <t>ox</t>
    </r>
  </si>
  <si>
    <r>
      <rPr>
        <sz val="11"/>
        <color rgb="FF1A1A1A"/>
        <rFont val="Calibri"/>
        <family val="2"/>
        <scheme val="minor"/>
      </rPr>
      <t>MC-330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</si>
  <si>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2A2A2A"/>
        <rFont val="Calibri"/>
        <family val="2"/>
        <scheme val="minor"/>
      </rPr>
      <t xml:space="preserve">84 </t>
    </r>
    <r>
      <rPr>
        <sz val="11"/>
        <color rgb="FF1A1A1A"/>
        <rFont val="Calibri"/>
        <family val="2"/>
        <scheme val="minor"/>
      </rPr>
      <t>to 200</t>
    </r>
  </si>
  <si>
    <r>
      <rPr>
        <sz val="11"/>
        <color rgb="FF1A1A1A"/>
        <rFont val="Calibri"/>
        <family val="2"/>
        <scheme val="minor"/>
      </rPr>
      <t>Aspha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t-</t>
    </r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>ick</t>
    </r>
    <r>
      <rPr>
        <sz val="11"/>
        <color rgb="FF010101"/>
        <rFont val="Calibri"/>
        <family val="2"/>
        <scheme val="minor"/>
      </rPr>
      <t>-</t>
    </r>
    <r>
      <rPr>
        <sz val="11"/>
        <color rgb="FF1A1A1A"/>
        <rFont val="Calibri"/>
        <family val="2"/>
        <scheme val="minor"/>
      </rPr>
      <t>up Mac</t>
    </r>
    <r>
      <rPr>
        <sz val="11"/>
        <color rgb="FF010101"/>
        <rFont val="Calibri"/>
        <family val="2"/>
        <scheme val="minor"/>
      </rPr>
      <t>hin</t>
    </r>
    <r>
      <rPr>
        <sz val="11"/>
        <color rgb="FF1A1A1A"/>
        <rFont val="Calibri"/>
        <family val="2"/>
        <scheme val="minor"/>
      </rPr>
      <t>e</t>
    </r>
  </si>
  <si>
    <r>
      <rPr>
        <sz val="11"/>
        <color rgb="FF010101"/>
        <rFont val="Calibri"/>
        <family val="2"/>
        <scheme val="minor"/>
      </rPr>
      <t>Pi</t>
    </r>
    <r>
      <rPr>
        <sz val="11"/>
        <color rgb="FF2A2A2A"/>
        <rFont val="Calibri"/>
        <family val="2"/>
        <scheme val="minor"/>
      </rPr>
      <t>ck</t>
    </r>
    <r>
      <rPr>
        <sz val="11"/>
        <color rgb="FF010101"/>
        <rFont val="Calibri"/>
        <family val="2"/>
        <scheme val="minor"/>
      </rPr>
      <t>-</t>
    </r>
    <r>
      <rPr>
        <sz val="11"/>
        <color rgb="FF1A1A1A"/>
        <rFont val="Calibri"/>
        <family val="2"/>
        <scheme val="minor"/>
      </rPr>
      <t>up, Aspha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t</t>
    </r>
  </si>
  <si>
    <r>
      <rPr>
        <sz val="11"/>
        <color rgb="FF1A1A1A"/>
        <rFont val="Calibri"/>
        <family val="2"/>
        <scheme val="minor"/>
      </rPr>
      <t xml:space="preserve">MTV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000C</t>
    </r>
  </si>
  <si>
    <r>
      <rPr>
        <sz val="11"/>
        <color rgb="FF1A1A1A"/>
        <rFont val="Calibri"/>
        <family val="2"/>
        <scheme val="minor"/>
      </rPr>
      <t xml:space="preserve">to </t>
    </r>
    <r>
      <rPr>
        <sz val="11"/>
        <color rgb="FF2A2A2A"/>
        <rFont val="Calibri"/>
        <family val="2"/>
        <scheme val="minor"/>
      </rPr>
      <t>275</t>
    </r>
  </si>
  <si>
    <r>
      <rPr>
        <sz val="11"/>
        <color rgb="FF1A1A1A"/>
        <rFont val="Calibri"/>
        <family val="2"/>
        <scheme val="minor"/>
      </rPr>
      <t>Aspha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t</t>
    </r>
    <r>
      <rPr>
        <sz val="11"/>
        <color rgb="FF010101"/>
        <rFont val="Calibri"/>
        <family val="2"/>
        <scheme val="minor"/>
      </rPr>
      <t>-P</t>
    </r>
    <r>
      <rPr>
        <sz val="11"/>
        <color rgb="FF1A1A1A"/>
        <rFont val="Calibri"/>
        <family val="2"/>
        <scheme val="minor"/>
      </rPr>
      <t>ic</t>
    </r>
    <r>
      <rPr>
        <sz val="11"/>
        <color rgb="FF010101"/>
        <rFont val="Calibri"/>
        <family val="2"/>
        <scheme val="minor"/>
      </rPr>
      <t>k-</t>
    </r>
    <r>
      <rPr>
        <sz val="11"/>
        <color rgb="FF1A1A1A"/>
        <rFont val="Calibri"/>
        <family val="2"/>
        <scheme val="minor"/>
      </rPr>
      <t>up Mac</t>
    </r>
    <r>
      <rPr>
        <sz val="11"/>
        <color rgb="FF010101"/>
        <rFont val="Calibri"/>
        <family val="2"/>
        <scheme val="minor"/>
      </rPr>
      <t>hi</t>
    </r>
    <r>
      <rPr>
        <sz val="11"/>
        <color rgb="FF1A1A1A"/>
        <rFont val="Calibri"/>
        <family val="2"/>
        <scheme val="minor"/>
      </rPr>
      <t>ne</t>
    </r>
  </si>
  <si>
    <r>
      <rPr>
        <sz val="11"/>
        <color rgb="FF1A1A1A"/>
        <rFont val="Calibri"/>
        <family val="2"/>
        <scheme val="minor"/>
      </rPr>
      <t>St</t>
    </r>
    <r>
      <rPr>
        <sz val="11"/>
        <color rgb="FF010101"/>
        <rFont val="Calibri"/>
        <family val="2"/>
        <scheme val="minor"/>
      </rPr>
      <t>r</t>
    </r>
    <r>
      <rPr>
        <sz val="11"/>
        <color rgb="FF2A2A2A"/>
        <rFont val="Calibri"/>
        <family val="2"/>
        <scheme val="minor"/>
      </rPr>
      <t>ipe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</si>
  <si>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 xml:space="preserve">int </t>
    </r>
    <r>
      <rPr>
        <sz val="11"/>
        <color rgb="FF1A1A1A"/>
        <rFont val="Calibri"/>
        <family val="2"/>
        <scheme val="minor"/>
      </rPr>
      <t>Capacity</t>
    </r>
  </si>
  <si>
    <r>
      <rPr>
        <sz val="11"/>
        <color rgb="FF1A1A1A"/>
        <rFont val="Calibri"/>
        <family val="2"/>
        <scheme val="minor"/>
      </rPr>
      <t>40 Ga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</si>
  <si>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o 22</t>
    </r>
  </si>
  <si>
    <r>
      <rPr>
        <sz val="11"/>
        <color rgb="FF1A1A1A"/>
        <rFont val="Calibri"/>
        <family val="2"/>
        <scheme val="minor"/>
      </rPr>
      <t>St</t>
    </r>
    <r>
      <rPr>
        <sz val="11"/>
        <color rgb="FF010101"/>
        <rFont val="Calibri"/>
        <family val="2"/>
        <scheme val="minor"/>
      </rPr>
      <t>r</t>
    </r>
    <r>
      <rPr>
        <sz val="11"/>
        <color rgb="FF1A1A1A"/>
        <rFont val="Calibri"/>
        <family val="2"/>
        <scheme val="minor"/>
      </rPr>
      <t>ipe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</si>
  <si>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A1A1A"/>
        <rFont val="Calibri"/>
        <family val="2"/>
        <scheme val="minor"/>
      </rPr>
      <t>Pa</t>
    </r>
    <r>
      <rPr>
        <sz val="11"/>
        <color rgb="FF010101"/>
        <rFont val="Calibri"/>
        <family val="2"/>
        <scheme val="minor"/>
      </rPr>
      <t>in</t>
    </r>
    <r>
      <rPr>
        <sz val="11"/>
        <color rgb="FF1A1A1A"/>
        <rFont val="Calibri"/>
        <family val="2"/>
        <scheme val="minor"/>
      </rPr>
      <t>t Capacity</t>
    </r>
  </si>
  <si>
    <r>
      <rPr>
        <sz val="11"/>
        <color rgb="FF1A1A1A"/>
        <rFont val="Calibri"/>
        <family val="2"/>
        <scheme val="minor"/>
      </rPr>
      <t>90 Ga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</si>
  <si>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1A1A1A"/>
        <rFont val="Calibri"/>
        <family val="2"/>
        <scheme val="minor"/>
      </rPr>
      <t>Pa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nt Capacity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</si>
  <si>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20 Ga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</si>
  <si>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1A1A1A"/>
        <rFont val="Calibri"/>
        <family val="2"/>
        <scheme val="minor"/>
      </rPr>
      <t xml:space="preserve">to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22</t>
    </r>
  </si>
  <si>
    <r>
      <rPr>
        <sz val="11"/>
        <color rgb="FF1A1A1A"/>
        <rFont val="Calibri"/>
        <family val="2"/>
        <scheme val="minor"/>
      </rPr>
      <t xml:space="preserve">Striper,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ruck Mntd</t>
    </r>
  </si>
  <si>
    <r>
      <rPr>
        <sz val="11"/>
        <color rgb="FF010101"/>
        <rFont val="Calibri"/>
        <family val="2"/>
        <scheme val="minor"/>
      </rPr>
      <t>P</t>
    </r>
    <r>
      <rPr>
        <sz val="11"/>
        <color rgb="FF2A2A2A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nt Capacity</t>
    </r>
  </si>
  <si>
    <r>
      <rPr>
        <sz val="11"/>
        <color rgb="FF1A1A1A"/>
        <rFont val="Calibri"/>
        <family val="2"/>
        <scheme val="minor"/>
      </rPr>
      <t>St</t>
    </r>
    <r>
      <rPr>
        <sz val="11"/>
        <color rgb="FF010101"/>
        <rFont val="Calibri"/>
        <family val="2"/>
        <scheme val="minor"/>
      </rPr>
      <t>r</t>
    </r>
    <r>
      <rPr>
        <sz val="11"/>
        <color rgb="FF2A2A2A"/>
        <rFont val="Calibri"/>
        <family val="2"/>
        <scheme val="minor"/>
      </rPr>
      <t>iper, Wa</t>
    </r>
    <r>
      <rPr>
        <sz val="11"/>
        <color rgb="FF010101"/>
        <rFont val="Calibri"/>
        <family val="2"/>
        <scheme val="minor"/>
      </rPr>
      <t>lk</t>
    </r>
    <r>
      <rPr>
        <sz val="11"/>
        <color rgb="FF1A1A1A"/>
        <rFont val="Calibri"/>
        <family val="2"/>
        <scheme val="minor"/>
      </rPr>
      <t>-be</t>
    </r>
    <r>
      <rPr>
        <sz val="11"/>
        <color rgb="FF010101"/>
        <rFont val="Calibri"/>
        <family val="2"/>
        <scheme val="minor"/>
      </rPr>
      <t>h</t>
    </r>
    <r>
      <rPr>
        <sz val="11"/>
        <color rgb="FF2A2A2A"/>
        <rFont val="Calibri"/>
        <family val="2"/>
        <scheme val="minor"/>
      </rPr>
      <t>i</t>
    </r>
    <r>
      <rPr>
        <sz val="11"/>
        <color rgb="FF010101"/>
        <rFont val="Calibri"/>
        <family val="2"/>
        <scheme val="minor"/>
      </rPr>
      <t>n</t>
    </r>
    <r>
      <rPr>
        <sz val="11"/>
        <color rgb="FF1A1A1A"/>
        <rFont val="Calibri"/>
        <family val="2"/>
        <scheme val="minor"/>
      </rPr>
      <t>d</t>
    </r>
  </si>
  <si>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 xml:space="preserve">int </t>
    </r>
    <r>
      <rPr>
        <sz val="11"/>
        <color rgb="FF1A1A1A"/>
        <rFont val="Calibri"/>
        <family val="2"/>
        <scheme val="minor"/>
      </rPr>
      <t>Capaci</t>
    </r>
    <r>
      <rPr>
        <sz val="11"/>
        <color rgb="FF010101"/>
        <rFont val="Calibri"/>
        <family val="2"/>
        <scheme val="minor"/>
      </rPr>
      <t>t</t>
    </r>
    <r>
      <rPr>
        <sz val="11"/>
        <color rgb="FF2A2A2A"/>
        <rFont val="Calibri"/>
        <family val="2"/>
        <scheme val="minor"/>
      </rPr>
      <t>y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</si>
  <si>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2 Ga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</si>
  <si>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1A1A1A"/>
        <rFont val="Calibri"/>
        <family val="2"/>
        <scheme val="minor"/>
      </rPr>
      <t>24</t>
    </r>
    <r>
      <rPr>
        <sz val="11"/>
        <color rgb="FF010101"/>
        <rFont val="Calibri"/>
        <family val="2"/>
        <scheme val="minor"/>
      </rPr>
      <t xml:space="preserve">' </t>
    </r>
    <r>
      <rPr>
        <sz val="11"/>
        <color rgb="FF2A2A2A"/>
        <rFont val="Calibri"/>
        <family val="2"/>
        <scheme val="minor"/>
      </rPr>
      <t xml:space="preserve">X </t>
    </r>
    <r>
      <rPr>
        <sz val="11"/>
        <color rgb="FF1A1A1A"/>
        <rFont val="Calibri"/>
        <family val="2"/>
        <scheme val="minor"/>
      </rPr>
      <t>50</t>
    </r>
    <r>
      <rPr>
        <sz val="11"/>
        <color rgb="FF010101"/>
        <rFont val="Calibri"/>
        <family val="2"/>
        <scheme val="minor"/>
      </rPr>
      <t>'</t>
    </r>
  </si>
  <si>
    <r>
      <rPr>
        <sz val="11"/>
        <color rgb="FF010101"/>
        <rFont val="Calibri"/>
        <family val="2"/>
        <scheme val="minor"/>
      </rPr>
      <t>Pl</t>
    </r>
    <r>
      <rPr>
        <sz val="11"/>
        <color rgb="FF1A1A1A"/>
        <rFont val="Calibri"/>
        <family val="2"/>
        <scheme val="minor"/>
      </rPr>
      <t>ow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Snow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G</t>
    </r>
    <r>
      <rPr>
        <sz val="11"/>
        <color rgb="FF010101"/>
        <rFont val="Calibri"/>
        <family val="2"/>
        <scheme val="minor"/>
      </rPr>
      <t>r</t>
    </r>
    <r>
      <rPr>
        <sz val="11"/>
        <color rgb="FF1A1A1A"/>
        <rFont val="Calibri"/>
        <family val="2"/>
        <scheme val="minor"/>
      </rPr>
      <t>ade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A1A1A"/>
        <rFont val="Calibri"/>
        <family val="2"/>
        <scheme val="minor"/>
      </rPr>
      <t>Mntd</t>
    </r>
  </si>
  <si>
    <r>
      <rPr>
        <sz val="11"/>
        <color rgb="FF2A2A2A"/>
        <rFont val="Calibri"/>
        <family val="2"/>
        <scheme val="minor"/>
      </rPr>
      <t>Widt</t>
    </r>
    <r>
      <rPr>
        <sz val="11"/>
        <color rgb="FF010101"/>
        <rFont val="Calibri"/>
        <family val="2"/>
        <scheme val="minor"/>
      </rPr>
      <t>h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</si>
  <si>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 xml:space="preserve">o 10 </t>
    </r>
    <r>
      <rPr>
        <sz val="11"/>
        <color rgb="FF010101"/>
        <rFont val="Calibri"/>
        <family val="2"/>
        <scheme val="minor"/>
      </rPr>
      <t>F</t>
    </r>
    <r>
      <rPr>
        <sz val="11"/>
        <color rgb="FF1A1A1A"/>
        <rFont val="Calibri"/>
        <family val="2"/>
        <scheme val="minor"/>
      </rPr>
      <t>t</t>
    </r>
  </si>
  <si>
    <r>
      <rPr>
        <sz val="11"/>
        <color rgb="FF010101"/>
        <rFont val="Calibri"/>
        <family val="2"/>
        <scheme val="minor"/>
      </rPr>
      <t>In</t>
    </r>
    <r>
      <rPr>
        <sz val="11"/>
        <color rgb="FF1A1A1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lu</t>
    </r>
    <r>
      <rPr>
        <sz val="11"/>
        <color rgb="FF1A1A1A"/>
        <rFont val="Calibri"/>
        <family val="2"/>
        <scheme val="minor"/>
      </rPr>
      <t>de Gra</t>
    </r>
    <r>
      <rPr>
        <sz val="11"/>
        <color rgb="FF010101"/>
        <rFont val="Calibri"/>
        <family val="2"/>
        <scheme val="minor"/>
      </rPr>
      <t>d</t>
    </r>
    <r>
      <rPr>
        <sz val="11"/>
        <color rgb="FF1A1A1A"/>
        <rFont val="Calibri"/>
        <family val="2"/>
        <scheme val="minor"/>
      </rPr>
      <t xml:space="preserve">er </t>
    </r>
    <r>
      <rPr>
        <sz val="11"/>
        <color rgb="FF010101"/>
        <rFont val="Calibri"/>
        <family val="2"/>
        <scheme val="minor"/>
      </rPr>
      <t>f</t>
    </r>
    <r>
      <rPr>
        <sz val="11"/>
        <color rgb="FF1A1A1A"/>
        <rFont val="Calibri"/>
        <family val="2"/>
        <scheme val="minor"/>
      </rPr>
      <t xml:space="preserve">or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ota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A1A1A"/>
        <rFont val="Calibri"/>
        <family val="2"/>
        <scheme val="minor"/>
      </rPr>
      <t>cos</t>
    </r>
    <r>
      <rPr>
        <sz val="11"/>
        <color rgb="FF010101"/>
        <rFont val="Calibri"/>
        <family val="2"/>
        <scheme val="minor"/>
      </rPr>
      <t>t</t>
    </r>
  </si>
  <si>
    <r>
      <rPr>
        <sz val="11"/>
        <color rgb="FF010101"/>
        <rFont val="Calibri"/>
        <family val="2"/>
        <scheme val="minor"/>
      </rPr>
      <t>Pl</t>
    </r>
    <r>
      <rPr>
        <sz val="11"/>
        <color rgb="FF1A1A1A"/>
        <rFont val="Calibri"/>
        <family val="2"/>
        <scheme val="minor"/>
      </rPr>
      <t>ow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Snow, Grade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A1A1A"/>
        <rFont val="Calibri"/>
        <family val="2"/>
        <scheme val="minor"/>
      </rPr>
      <t>Mntd</t>
    </r>
  </si>
  <si>
    <r>
      <rPr>
        <sz val="11"/>
        <color rgb="FF2A2A2A"/>
        <rFont val="Calibri"/>
        <family val="2"/>
        <scheme val="minor"/>
      </rPr>
      <t>Wid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h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</si>
  <si>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 xml:space="preserve">o 14 </t>
    </r>
    <r>
      <rPr>
        <sz val="11"/>
        <color rgb="FF010101"/>
        <rFont val="Calibri"/>
        <family val="2"/>
        <scheme val="minor"/>
      </rPr>
      <t>F</t>
    </r>
    <r>
      <rPr>
        <sz val="11"/>
        <color rgb="FF2A2A2A"/>
        <rFont val="Calibri"/>
        <family val="2"/>
        <scheme val="minor"/>
      </rPr>
      <t>t</t>
    </r>
  </si>
  <si>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nc</t>
    </r>
    <r>
      <rPr>
        <sz val="11"/>
        <color rgb="FF010101"/>
        <rFont val="Calibri"/>
        <family val="2"/>
        <scheme val="minor"/>
      </rPr>
      <t>lu</t>
    </r>
    <r>
      <rPr>
        <sz val="11"/>
        <color rgb="FF1A1A1A"/>
        <rFont val="Calibri"/>
        <family val="2"/>
        <scheme val="minor"/>
      </rPr>
      <t>de G</t>
    </r>
    <r>
      <rPr>
        <sz val="11"/>
        <color rgb="FF010101"/>
        <rFont val="Calibri"/>
        <family val="2"/>
        <scheme val="minor"/>
      </rPr>
      <t>r</t>
    </r>
    <r>
      <rPr>
        <sz val="11"/>
        <color rgb="FF1A1A1A"/>
        <rFont val="Calibri"/>
        <family val="2"/>
        <scheme val="minor"/>
      </rPr>
      <t xml:space="preserve">ader for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ota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2A2A2A"/>
        <rFont val="Calibri"/>
        <family val="2"/>
        <scheme val="minor"/>
      </rPr>
      <t>cost</t>
    </r>
  </si>
  <si>
    <r>
      <rPr>
        <sz val="11"/>
        <color rgb="FF030303"/>
        <rFont val="Calibri"/>
        <family val="2"/>
        <scheme val="minor"/>
      </rPr>
      <t>Pl</t>
    </r>
    <r>
      <rPr>
        <sz val="11"/>
        <color rgb="FF1F1F1F"/>
        <rFont val="Calibri"/>
        <family val="2"/>
        <scheme val="minor"/>
      </rPr>
      <t>ow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ck Mn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</si>
  <si>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>Wid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h</t>
    </r>
  </si>
  <si>
    <r>
      <rPr>
        <sz val="11"/>
        <color rgb="FF1F1F1F"/>
        <rFont val="Calibri"/>
        <family val="2"/>
        <scheme val="minor"/>
      </rPr>
      <t xml:space="preserve">to 15 </t>
    </r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t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</si>
  <si>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 truc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 xml:space="preserve">for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>cost</t>
    </r>
  </si>
  <si>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ow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nt</t>
    </r>
    <r>
      <rPr>
        <sz val="11"/>
        <color rgb="FF1F1F1F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</si>
  <si>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>Wid</t>
    </r>
    <r>
      <rPr>
        <sz val="11"/>
        <color rgb="FF030303"/>
        <rFont val="Calibri"/>
        <family val="2"/>
        <scheme val="minor"/>
      </rPr>
      <t>th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</si>
  <si>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15 </t>
    </r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t</t>
    </r>
  </si>
  <si>
    <r>
      <rPr>
        <sz val="11"/>
        <color rgb="FF1F1F1F"/>
        <rFont val="Calibri"/>
        <family val="2"/>
        <scheme val="minor"/>
      </rPr>
      <t>Mo</t>
    </r>
    <r>
      <rPr>
        <sz val="11"/>
        <color rgb="FF030303"/>
        <rFont val="Calibri"/>
        <family val="2"/>
        <scheme val="minor"/>
      </rPr>
      <t>un</t>
    </r>
    <r>
      <rPr>
        <sz val="11"/>
        <color rgb="FF1F1F1F"/>
        <rFont val="Calibri"/>
        <family val="2"/>
        <scheme val="minor"/>
      </rPr>
      <t>t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ng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</si>
  <si>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F1F1F"/>
        <rFont val="Calibri"/>
        <family val="2"/>
        <scheme val="minor"/>
      </rPr>
      <t>ga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Chass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s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</si>
  <si>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 n</t>
    </r>
    <r>
      <rPr>
        <sz val="11"/>
        <color rgb="FF1F1F1F"/>
        <rFont val="Calibri"/>
        <family val="2"/>
        <scheme val="minor"/>
      </rPr>
      <t xml:space="preserve">ot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uded</t>
    </r>
  </si>
  <si>
    <r>
      <rPr>
        <sz val="11"/>
        <color rgb="FF1F1F1F"/>
        <rFont val="Calibri"/>
        <family val="2"/>
        <scheme val="minor"/>
      </rPr>
      <t>Spreade</t>
    </r>
    <r>
      <rPr>
        <sz val="11"/>
        <color rgb="FF030303"/>
        <rFont val="Calibri"/>
        <family val="2"/>
        <scheme val="minor"/>
      </rPr>
      <t>r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Sa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</si>
  <si>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ou</t>
    </r>
    <r>
      <rPr>
        <sz val="11"/>
        <color rgb="FF1F1F1F"/>
        <rFont val="Calibri"/>
        <family val="2"/>
        <scheme val="minor"/>
      </rPr>
      <t>nt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g</t>
    </r>
  </si>
  <si>
    <r>
      <rPr>
        <sz val="11"/>
        <color rgb="FF030303"/>
        <rFont val="Calibri"/>
        <family val="2"/>
        <scheme val="minor"/>
      </rPr>
      <t>Du</t>
    </r>
    <r>
      <rPr>
        <sz val="11"/>
        <color rgb="FF1F1F1F"/>
        <rFont val="Calibri"/>
        <family val="2"/>
        <scheme val="minor"/>
      </rPr>
      <t xml:space="preserve">mp </t>
    </r>
    <r>
      <rPr>
        <sz val="11"/>
        <color rgb="FF030303"/>
        <rFont val="Calibri"/>
        <family val="2"/>
        <scheme val="minor"/>
      </rPr>
      <t>Bod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</si>
  <si>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 xml:space="preserve">ck </t>
    </r>
    <r>
      <rPr>
        <sz val="11"/>
        <color rgb="FF030303"/>
        <rFont val="Calibri"/>
        <family val="2"/>
        <scheme val="minor"/>
      </rPr>
      <t>not 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</t>
    </r>
    <r>
      <rPr>
        <sz val="11"/>
        <color rgb="FF030303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</si>
  <si>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>Spreader, Sa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</si>
  <si>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>Mo</t>
    </r>
    <r>
      <rPr>
        <sz val="11"/>
        <color rgb="FF030303"/>
        <rFont val="Calibri"/>
        <family val="2"/>
        <scheme val="minor"/>
      </rPr>
      <t>un</t>
    </r>
    <r>
      <rPr>
        <sz val="11"/>
        <color rgb="FF1F1F1F"/>
        <rFont val="Calibri"/>
        <family val="2"/>
        <scheme val="minor"/>
      </rPr>
      <t>t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g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</si>
  <si>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(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0y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)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</si>
  <si>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 xml:space="preserve">ck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ot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ded</t>
    </r>
  </si>
  <si>
    <r>
      <rPr>
        <sz val="11"/>
        <color rgb="FF1F1F1F"/>
        <rFont val="Calibri"/>
        <family val="2"/>
        <scheme val="minor"/>
      </rPr>
      <t>5CY</t>
    </r>
  </si>
  <si>
    <r>
      <rPr>
        <sz val="11"/>
        <color rgb="FF1F1F1F"/>
        <rFont val="Calibri"/>
        <family val="2"/>
        <scheme val="minor"/>
      </rPr>
      <t xml:space="preserve">to </t>
    </r>
    <r>
      <rPr>
        <sz val="11"/>
        <color rgb="FF030303"/>
        <rFont val="Calibri"/>
        <family val="2"/>
        <scheme val="minor"/>
      </rPr>
      <t>4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</si>
  <si>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&amp; t</t>
    </r>
    <r>
      <rPr>
        <sz val="11"/>
        <color rgb="FF030303"/>
        <rFont val="Calibri"/>
        <family val="2"/>
        <scheme val="minor"/>
      </rPr>
      <t>ru</t>
    </r>
    <r>
      <rPr>
        <sz val="11"/>
        <color rgb="FF1F1F1F"/>
        <rFont val="Calibri"/>
        <family val="2"/>
        <scheme val="minor"/>
      </rPr>
      <t xml:space="preserve">ck 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unt</t>
    </r>
    <r>
      <rPr>
        <sz val="11"/>
        <color rgb="FF1F1F1F"/>
        <rFont val="Calibri"/>
        <family val="2"/>
        <scheme val="minor"/>
      </rPr>
      <t>ed</t>
    </r>
    <r>
      <rPr>
        <sz val="11"/>
        <color rgb="FF030303"/>
        <rFont val="Calibri"/>
        <family val="2"/>
        <scheme val="minor"/>
      </rPr>
      <t>.</t>
    </r>
  </si>
  <si>
    <r>
      <rPr>
        <sz val="11"/>
        <color rgb="FF030303"/>
        <rFont val="Calibri"/>
        <family val="2"/>
        <scheme val="minor"/>
      </rPr>
      <t>Pu</t>
    </r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p -  Tr</t>
    </r>
    <r>
      <rPr>
        <sz val="11"/>
        <color rgb="FF1F1F1F"/>
        <rFont val="Calibri"/>
        <family val="2"/>
        <scheme val="minor"/>
      </rPr>
      <t xml:space="preserve">ash </t>
    </r>
    <r>
      <rPr>
        <sz val="11"/>
        <color rgb="FF030303"/>
        <rFont val="Calibri"/>
        <family val="2"/>
        <scheme val="minor"/>
      </rPr>
      <t>Pu</t>
    </r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p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</si>
  <si>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 M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C</t>
    </r>
  </si>
  <si>
    <r>
      <rPr>
        <sz val="11"/>
        <color rgb="FF1F1F1F"/>
        <rFont val="Calibri"/>
        <family val="2"/>
        <scheme val="minor"/>
      </rPr>
      <t xml:space="preserve">2" </t>
    </r>
    <r>
      <rPr>
        <sz val="11"/>
        <color rgb="FF030303"/>
        <rFont val="Calibri"/>
        <family val="2"/>
        <scheme val="minor"/>
      </rPr>
      <t>Pu</t>
    </r>
    <r>
      <rPr>
        <sz val="11"/>
        <color rgb="FF1F1F1F"/>
        <rFont val="Calibri"/>
        <family val="2"/>
        <scheme val="minor"/>
      </rPr>
      <t>mp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</si>
  <si>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</t>
    </r>
    <r>
      <rPr>
        <sz val="11"/>
        <color rgb="FF383838"/>
        <rFont val="Calibri"/>
        <family val="2"/>
        <scheme val="minor"/>
      </rPr>
      <t>,</t>
    </r>
    <r>
      <rPr>
        <sz val="11"/>
        <color rgb="FF1F1F1F"/>
        <rFont val="Calibri"/>
        <family val="2"/>
        <scheme val="minor"/>
      </rPr>
      <t xml:space="preserve">000 </t>
    </r>
    <r>
      <rPr>
        <sz val="11"/>
        <color rgb="FF030303"/>
        <rFont val="Calibri"/>
        <family val="2"/>
        <scheme val="minor"/>
      </rPr>
      <t>g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h</t>
    </r>
  </si>
  <si>
    <r>
      <rPr>
        <sz val="11"/>
        <color rgb="FF030303"/>
        <rFont val="Calibri"/>
        <family val="2"/>
        <scheme val="minor"/>
      </rPr>
      <t>Pu</t>
    </r>
    <r>
      <rPr>
        <sz val="11"/>
        <color rgb="FF1F1F1F"/>
        <rFont val="Calibri"/>
        <family val="2"/>
        <scheme val="minor"/>
      </rPr>
      <t>mp</t>
    </r>
  </si>
  <si>
    <r>
      <rPr>
        <sz val="11"/>
        <color rgb="FF1F1F1F"/>
        <rFont val="Calibri"/>
        <family val="2"/>
        <scheme val="minor"/>
      </rPr>
      <t>Ce</t>
    </r>
    <r>
      <rPr>
        <sz val="11"/>
        <color rgb="FF030303"/>
        <rFont val="Calibri"/>
        <family val="2"/>
        <scheme val="minor"/>
      </rPr>
      <t>ntrif</t>
    </r>
    <r>
      <rPr>
        <sz val="11"/>
        <color rgb="FF1F1F1F"/>
        <rFont val="Calibri"/>
        <family val="2"/>
        <scheme val="minor"/>
      </rPr>
      <t>uga</t>
    </r>
    <r>
      <rPr>
        <sz val="11"/>
        <color rgb="FF030303"/>
        <rFont val="Calibri"/>
        <family val="2"/>
        <scheme val="minor"/>
      </rPr>
      <t>l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8M pump</t>
    </r>
  </si>
  <si>
    <r>
      <rPr>
        <sz val="11"/>
        <color rgb="FF1F1F1F"/>
        <rFont val="Calibri"/>
        <family val="2"/>
        <scheme val="minor"/>
      </rPr>
      <t>2</t>
    </r>
    <r>
      <rPr>
        <sz val="11"/>
        <color rgb="FF383838"/>
        <rFont val="Calibri"/>
        <family val="2"/>
        <scheme val="minor"/>
      </rPr>
      <t xml:space="preserve">" </t>
    </r>
    <r>
      <rPr>
        <sz val="11"/>
        <color rgb="FF030303"/>
        <rFont val="Calibri"/>
        <family val="2"/>
        <scheme val="minor"/>
      </rPr>
      <t>- 1</t>
    </r>
    <r>
      <rPr>
        <sz val="11"/>
        <color rgb="FF1F1F1F"/>
        <rFont val="Calibri"/>
        <family val="2"/>
        <scheme val="minor"/>
      </rPr>
      <t>0</t>
    </r>
    <r>
      <rPr>
        <sz val="11"/>
        <color rgb="FF383838"/>
        <rFont val="Calibri"/>
        <family val="2"/>
        <scheme val="minor"/>
      </rPr>
      <t>,</t>
    </r>
    <r>
      <rPr>
        <sz val="11"/>
        <color rgb="FF1F1F1F"/>
        <rFont val="Calibri"/>
        <family val="2"/>
        <scheme val="minor"/>
      </rPr>
      <t>000 ga</t>
    </r>
    <r>
      <rPr>
        <sz val="11"/>
        <color rgb="FF030303"/>
        <rFont val="Calibri"/>
        <family val="2"/>
        <scheme val="minor"/>
      </rPr>
      <t>l</t>
    </r>
    <r>
      <rPr>
        <sz val="11"/>
        <color rgb="FF383838"/>
        <rFont val="Calibri"/>
        <family val="2"/>
        <scheme val="minor"/>
      </rPr>
      <t>/</t>
    </r>
    <r>
      <rPr>
        <sz val="11"/>
        <color rgb="FF030303"/>
        <rFont val="Calibri"/>
        <family val="2"/>
        <scheme val="minor"/>
      </rPr>
      <t>hr.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</si>
  <si>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.5</t>
    </r>
  </si>
  <si>
    <r>
      <rPr>
        <sz val="11"/>
        <color rgb="FF030303"/>
        <rFont val="Calibri"/>
        <family val="2"/>
        <scheme val="minor"/>
      </rPr>
      <t>Pump</t>
    </r>
  </si>
  <si>
    <r>
      <rPr>
        <sz val="11"/>
        <color rgb="FF030303"/>
        <rFont val="Calibri"/>
        <family val="2"/>
        <scheme val="minor"/>
      </rPr>
      <t>Di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phr</t>
    </r>
    <r>
      <rPr>
        <sz val="11"/>
        <color rgb="FF1F1F1F"/>
        <rFont val="Calibri"/>
        <family val="2"/>
        <scheme val="minor"/>
      </rPr>
      <t>agm p</t>
    </r>
    <r>
      <rPr>
        <sz val="11"/>
        <color rgb="FF030303"/>
        <rFont val="Calibri"/>
        <family val="2"/>
        <scheme val="minor"/>
      </rPr>
      <t>um</t>
    </r>
    <r>
      <rPr>
        <sz val="11"/>
        <color rgb="FF1F1F1F"/>
        <rFont val="Calibri"/>
        <family val="2"/>
        <scheme val="minor"/>
      </rPr>
      <t>p</t>
    </r>
  </si>
  <si>
    <r>
      <rPr>
        <sz val="11"/>
        <color rgb="FF030303"/>
        <rFont val="Calibri"/>
        <family val="2"/>
        <scheme val="minor"/>
      </rPr>
      <t xml:space="preserve">2" - </t>
    </r>
    <r>
      <rPr>
        <sz val="11"/>
        <color rgb="FF1F1F1F"/>
        <rFont val="Calibri"/>
        <family val="2"/>
        <scheme val="minor"/>
      </rPr>
      <t>3</t>
    </r>
    <r>
      <rPr>
        <sz val="11"/>
        <color rgb="FF383838"/>
        <rFont val="Calibri"/>
        <family val="2"/>
        <scheme val="minor"/>
      </rPr>
      <t>,</t>
    </r>
    <r>
      <rPr>
        <sz val="11"/>
        <color rgb="FF1F1F1F"/>
        <rFont val="Calibri"/>
        <family val="2"/>
        <scheme val="minor"/>
      </rPr>
      <t>000 gal</t>
    </r>
    <r>
      <rPr>
        <sz val="11"/>
        <color rgb="FF383838"/>
        <rFont val="Calibri"/>
        <family val="2"/>
        <scheme val="minor"/>
      </rPr>
      <t>/</t>
    </r>
    <r>
      <rPr>
        <sz val="11"/>
        <color rgb="FF030303"/>
        <rFont val="Calibri"/>
        <family val="2"/>
        <scheme val="minor"/>
      </rPr>
      <t>hr.</t>
    </r>
  </si>
  <si>
    <r>
      <rPr>
        <sz val="11"/>
        <color rgb="FF1F1F1F"/>
        <rFont val="Calibri"/>
        <family val="2"/>
        <scheme val="minor"/>
      </rPr>
      <t>to 6</t>
    </r>
  </si>
  <si>
    <r>
      <rPr>
        <sz val="11"/>
        <color rgb="FF1F1F1F"/>
        <rFont val="Calibri"/>
        <family val="2"/>
        <scheme val="minor"/>
      </rPr>
      <t>Ce</t>
    </r>
    <r>
      <rPr>
        <sz val="11"/>
        <color rgb="FF030303"/>
        <rFont val="Calibri"/>
        <family val="2"/>
        <scheme val="minor"/>
      </rPr>
      <t>ntrifu</t>
    </r>
    <r>
      <rPr>
        <sz val="11"/>
        <color rgb="FF1F1F1F"/>
        <rFont val="Calibri"/>
        <family val="2"/>
        <scheme val="minor"/>
      </rPr>
      <t>ga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8M p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mp</t>
    </r>
  </si>
  <si>
    <r>
      <rPr>
        <sz val="11"/>
        <color rgb="FF1F1F1F"/>
        <rFont val="Calibri"/>
        <family val="2"/>
        <scheme val="minor"/>
      </rPr>
      <t>3</t>
    </r>
    <r>
      <rPr>
        <sz val="11"/>
        <color rgb="FF030303"/>
        <rFont val="Calibri"/>
        <family val="2"/>
        <scheme val="minor"/>
      </rPr>
      <t>" - 1</t>
    </r>
    <r>
      <rPr>
        <sz val="11"/>
        <color rgb="FF1F1F1F"/>
        <rFont val="Calibri"/>
        <family val="2"/>
        <scheme val="minor"/>
      </rPr>
      <t>8</t>
    </r>
    <r>
      <rPr>
        <sz val="11"/>
        <color rgb="FF383838"/>
        <rFont val="Calibri"/>
        <family val="2"/>
        <scheme val="minor"/>
      </rPr>
      <t>,</t>
    </r>
    <r>
      <rPr>
        <sz val="11"/>
        <color rgb="FF1F1F1F"/>
        <rFont val="Calibri"/>
        <family val="2"/>
        <scheme val="minor"/>
      </rPr>
      <t>000 ga</t>
    </r>
    <r>
      <rPr>
        <sz val="11"/>
        <color rgb="FF030303"/>
        <rFont val="Calibri"/>
        <family val="2"/>
        <scheme val="minor"/>
      </rPr>
      <t>l</t>
    </r>
    <r>
      <rPr>
        <sz val="11"/>
        <color rgb="FF383838"/>
        <rFont val="Calibri"/>
        <family val="2"/>
        <scheme val="minor"/>
      </rPr>
      <t>/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 xml:space="preserve">r. </t>
    </r>
    <r>
      <rPr>
        <sz val="11"/>
        <color rgb="FF030303"/>
        <rFont val="Calibri"/>
        <family val="2"/>
        <scheme val="minor"/>
      </rPr>
      <t>pum</t>
    </r>
    <r>
      <rPr>
        <sz val="11"/>
        <color rgb="FF1F1F1F"/>
        <rFont val="Calibri"/>
        <family val="2"/>
        <scheme val="minor"/>
      </rPr>
      <t>p</t>
    </r>
  </si>
  <si>
    <r>
      <rPr>
        <sz val="11"/>
        <color rgb="FF1F1F1F"/>
        <rFont val="Calibri"/>
        <family val="2"/>
        <scheme val="minor"/>
      </rPr>
      <t xml:space="preserve">to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</t>
    </r>
  </si>
  <si>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p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</si>
  <si>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5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</si>
  <si>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0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</si>
  <si>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oses no</t>
    </r>
    <r>
      <rPr>
        <sz val="11"/>
        <color rgb="FF030303"/>
        <rFont val="Calibri"/>
        <family val="2"/>
        <scheme val="minor"/>
      </rPr>
      <t>t 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ded.</t>
    </r>
  </si>
  <si>
    <r>
      <rPr>
        <sz val="11"/>
        <color rgb="FF030303"/>
        <rFont val="Calibri"/>
        <family val="2"/>
        <scheme val="minor"/>
      </rPr>
      <t>Pum</t>
    </r>
    <r>
      <rPr>
        <sz val="11"/>
        <color rgb="FF1F1F1F"/>
        <rFont val="Calibri"/>
        <family val="2"/>
        <scheme val="minor"/>
      </rPr>
      <t>p</t>
    </r>
  </si>
  <si>
    <r>
      <rPr>
        <sz val="11"/>
        <color rgb="FF030303"/>
        <rFont val="Calibri"/>
        <family val="2"/>
        <scheme val="minor"/>
      </rPr>
      <t xml:space="preserve">4" </t>
    </r>
    <r>
      <rPr>
        <sz val="11"/>
        <color rgb="FF1F1F1F"/>
        <rFont val="Calibri"/>
        <family val="2"/>
        <scheme val="minor"/>
      </rPr>
      <t xml:space="preserve">- </t>
    </r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0,000 ga</t>
    </r>
    <r>
      <rPr>
        <sz val="11"/>
        <color rgb="FF030303"/>
        <rFont val="Calibri"/>
        <family val="2"/>
        <scheme val="minor"/>
      </rPr>
      <t>l</t>
    </r>
    <r>
      <rPr>
        <sz val="11"/>
        <color rgb="FF383838"/>
        <rFont val="Calibri"/>
        <family val="2"/>
        <scheme val="minor"/>
      </rPr>
      <t>/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r</t>
    </r>
    <r>
      <rPr>
        <sz val="11"/>
        <color rgb="FF030303"/>
        <rFont val="Calibri"/>
        <family val="2"/>
        <scheme val="minor"/>
      </rPr>
      <t>.</t>
    </r>
  </si>
  <si>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 xml:space="preserve">" - </t>
    </r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0</t>
    </r>
    <r>
      <rPr>
        <sz val="11"/>
        <color rgb="FF383838"/>
        <rFont val="Calibri"/>
        <family val="2"/>
        <scheme val="minor"/>
      </rPr>
      <t>,</t>
    </r>
    <r>
      <rPr>
        <sz val="11"/>
        <color rgb="FF1F1F1F"/>
        <rFont val="Calibri"/>
        <family val="2"/>
        <scheme val="minor"/>
      </rPr>
      <t>000 ga</t>
    </r>
    <r>
      <rPr>
        <sz val="11"/>
        <color rgb="FF030303"/>
        <rFont val="Calibri"/>
        <family val="2"/>
        <scheme val="minor"/>
      </rPr>
      <t>l</t>
    </r>
    <r>
      <rPr>
        <sz val="11"/>
        <color rgb="FF383838"/>
        <rFont val="Calibri"/>
        <family val="2"/>
        <scheme val="minor"/>
      </rPr>
      <t>/</t>
    </r>
    <r>
      <rPr>
        <sz val="11"/>
        <color rgb="FF030303"/>
        <rFont val="Calibri"/>
        <family val="2"/>
        <scheme val="minor"/>
      </rPr>
      <t>hr</t>
    </r>
    <r>
      <rPr>
        <sz val="11"/>
        <color rgb="FF1F1F1F"/>
        <rFont val="Calibri"/>
        <family val="2"/>
        <scheme val="minor"/>
      </rPr>
      <t>.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</si>
  <si>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 xml:space="preserve">oses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t 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ded</t>
    </r>
    <r>
      <rPr>
        <sz val="11"/>
        <color rgb="FF383838"/>
        <rFont val="Calibri"/>
        <family val="2"/>
        <scheme val="minor"/>
      </rPr>
      <t>.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</si>
  <si>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95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</si>
  <si>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um</t>
    </r>
    <r>
      <rPr>
        <sz val="11"/>
        <color rgb="FF030303"/>
        <rFont val="Calibri"/>
        <family val="2"/>
        <scheme val="minor"/>
      </rPr>
      <t>p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</si>
  <si>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200</t>
    </r>
  </si>
  <si>
    <r>
      <rPr>
        <sz val="11"/>
        <color rgb="FF030303"/>
        <rFont val="Calibri"/>
        <family val="2"/>
        <scheme val="minor"/>
      </rPr>
      <t>Pu</t>
    </r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p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</si>
  <si>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27</t>
    </r>
    <r>
      <rPr>
        <sz val="11"/>
        <color rgb="FF1F1F1F"/>
        <rFont val="Calibri"/>
        <family val="2"/>
        <scheme val="minor"/>
      </rPr>
      <t>5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</si>
  <si>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350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</si>
  <si>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oes no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F1F1F"/>
        <rFont val="Calibri"/>
        <family val="2"/>
        <scheme val="minor"/>
      </rPr>
      <t>inc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 xml:space="preserve">de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oses.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</si>
  <si>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25</t>
    </r>
  </si>
  <si>
    <r>
      <rPr>
        <sz val="11"/>
        <color rgb="FF1F1F1F"/>
        <rFont val="Calibri"/>
        <family val="2"/>
        <scheme val="minor"/>
      </rPr>
      <t xml:space="preserve">to </t>
    </r>
    <r>
      <rPr>
        <sz val="11"/>
        <color rgb="FF030303"/>
        <rFont val="Calibri"/>
        <family val="2"/>
        <scheme val="minor"/>
      </rPr>
      <t>5</t>
    </r>
    <r>
      <rPr>
        <sz val="11"/>
        <color rgb="FF1F1F1F"/>
        <rFont val="Calibri"/>
        <family val="2"/>
        <scheme val="minor"/>
      </rPr>
      <t>00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</si>
  <si>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575</t>
    </r>
  </si>
  <si>
    <r>
      <rPr>
        <sz val="11"/>
        <color rgb="FF1F1F1F"/>
        <rFont val="Calibri"/>
        <family val="2"/>
        <scheme val="minor"/>
      </rPr>
      <t>Aer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L</t>
    </r>
    <r>
      <rPr>
        <sz val="11"/>
        <color rgb="FF1F1F1F"/>
        <rFont val="Calibri"/>
        <family val="2"/>
        <scheme val="minor"/>
      </rPr>
      <t>ift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ck M</t>
    </r>
    <r>
      <rPr>
        <sz val="11"/>
        <color rgb="FF030303"/>
        <rFont val="Calibri"/>
        <family val="2"/>
        <scheme val="minor"/>
      </rPr>
      <t>nt</t>
    </r>
    <r>
      <rPr>
        <sz val="11"/>
        <color rgb="FF1F1F1F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</si>
  <si>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 xml:space="preserve">Max. </t>
    </r>
    <r>
      <rPr>
        <sz val="11"/>
        <color rgb="FF030303"/>
        <rFont val="Calibri"/>
        <family val="2"/>
        <scheme val="minor"/>
      </rPr>
      <t>Pl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tf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rm H</t>
    </r>
    <r>
      <rPr>
        <sz val="11"/>
        <color rgb="FF1F1F1F"/>
        <rFont val="Calibri"/>
        <family val="2"/>
        <scheme val="minor"/>
      </rPr>
      <t>eig</t>
    </r>
    <r>
      <rPr>
        <sz val="11"/>
        <color rgb="FF030303"/>
        <rFont val="Calibri"/>
        <family val="2"/>
        <scheme val="minor"/>
      </rPr>
      <t>ht</t>
    </r>
  </si>
  <si>
    <r>
      <rPr>
        <sz val="11"/>
        <color rgb="FF1F1F1F"/>
        <rFont val="Calibri"/>
        <family val="2"/>
        <scheme val="minor"/>
      </rPr>
      <t xml:space="preserve">40 </t>
    </r>
    <r>
      <rPr>
        <sz val="11"/>
        <color rgb="FF030303"/>
        <rFont val="Calibri"/>
        <family val="2"/>
        <scheme val="minor"/>
      </rPr>
      <t>Ft</t>
    </r>
  </si>
  <si>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thi</t>
    </r>
    <r>
      <rPr>
        <sz val="11"/>
        <color rgb="FF1F1F1F"/>
        <rFont val="Calibri"/>
        <family val="2"/>
        <scheme val="minor"/>
      </rPr>
      <t xml:space="preserve">s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ate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t</t>
    </r>
    <r>
      <rPr>
        <sz val="11"/>
        <color rgb="FF030303"/>
        <rFont val="Calibri"/>
        <family val="2"/>
        <scheme val="minor"/>
      </rPr>
      <t>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 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 fo</t>
    </r>
    <r>
      <rPr>
        <sz val="11"/>
        <color rgb="FF030303"/>
        <rFont val="Calibri"/>
        <family val="2"/>
        <scheme val="minor"/>
      </rPr>
      <t>r 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 xml:space="preserve">l lift 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 ra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</si>
  <si>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1F1F1F"/>
        <rFont val="Calibri"/>
        <family val="2"/>
        <scheme val="minor"/>
      </rPr>
      <t xml:space="preserve">Max. </t>
    </r>
    <r>
      <rPr>
        <sz val="11"/>
        <color rgb="FF030303"/>
        <rFont val="Calibri"/>
        <family val="2"/>
        <scheme val="minor"/>
      </rPr>
      <t>Pl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tf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m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eig</t>
    </r>
    <r>
      <rPr>
        <sz val="11"/>
        <color rgb="FF030303"/>
        <rFont val="Calibri"/>
        <family val="2"/>
        <scheme val="minor"/>
      </rPr>
      <t>ht</t>
    </r>
  </si>
  <si>
    <r>
      <rPr>
        <sz val="11"/>
        <color rgb="FF1F1F1F"/>
        <rFont val="Calibri"/>
        <family val="2"/>
        <scheme val="minor"/>
      </rPr>
      <t xml:space="preserve">61 </t>
    </r>
    <r>
      <rPr>
        <sz val="11"/>
        <color rgb="FF030303"/>
        <rFont val="Calibri"/>
        <family val="2"/>
        <scheme val="minor"/>
      </rPr>
      <t>Ft</t>
    </r>
  </si>
  <si>
    <r>
      <rPr>
        <sz val="11"/>
        <color rgb="FF1F1F1F"/>
        <rFont val="Calibri"/>
        <family val="2"/>
        <scheme val="minor"/>
      </rPr>
      <t xml:space="preserve">Add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h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 xml:space="preserve">s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ate to t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uc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 xml:space="preserve">rate </t>
    </r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r
</t>
    </r>
    <r>
      <rPr>
        <sz val="11"/>
        <color rgb="FF1F1F1F"/>
        <rFont val="Calibri"/>
        <family val="2"/>
        <scheme val="minor"/>
      </rPr>
      <t>to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li</t>
    </r>
    <r>
      <rPr>
        <sz val="11"/>
        <color rgb="FF1F1F1F"/>
        <rFont val="Calibri"/>
        <family val="2"/>
        <scheme val="minor"/>
      </rPr>
      <t xml:space="preserve">ft and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rate</t>
    </r>
  </si>
  <si>
    <r>
      <rPr>
        <sz val="11"/>
        <color rgb="FF1F1F1F"/>
        <rFont val="Calibri"/>
        <family val="2"/>
        <scheme val="minor"/>
      </rPr>
      <t>Aer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L</t>
    </r>
    <r>
      <rPr>
        <sz val="11"/>
        <color rgb="FF1F1F1F"/>
        <rFont val="Calibri"/>
        <family val="2"/>
        <scheme val="minor"/>
      </rPr>
      <t>ift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nt</t>
    </r>
    <r>
      <rPr>
        <sz val="11"/>
        <color rgb="FF1F1F1F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</si>
  <si>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 xml:space="preserve">80 </t>
    </r>
    <r>
      <rPr>
        <sz val="11"/>
        <color rgb="FF030303"/>
        <rFont val="Calibri"/>
        <family val="2"/>
        <scheme val="minor"/>
      </rPr>
      <t>Ft</t>
    </r>
  </si>
  <si>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dd thi</t>
    </r>
    <r>
      <rPr>
        <sz val="11"/>
        <color rgb="FF1F1F1F"/>
        <rFont val="Calibri"/>
        <family val="2"/>
        <scheme val="minor"/>
      </rPr>
      <t xml:space="preserve">s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ate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t</t>
    </r>
    <r>
      <rPr>
        <sz val="11"/>
        <color rgb="FF030303"/>
        <rFont val="Calibri"/>
        <family val="2"/>
        <scheme val="minor"/>
      </rPr>
      <t>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 r</t>
    </r>
    <r>
      <rPr>
        <sz val="11"/>
        <color rgb="FF1F1F1F"/>
        <rFont val="Calibri"/>
        <family val="2"/>
        <scheme val="minor"/>
      </rPr>
      <t xml:space="preserve">ate for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 xml:space="preserve">l lift 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 xml:space="preserve">ck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</si>
  <si>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1F1F1F"/>
        <rFont val="Calibri"/>
        <family val="2"/>
        <scheme val="minor"/>
      </rPr>
      <t>Aer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L</t>
    </r>
    <r>
      <rPr>
        <sz val="11"/>
        <color rgb="FF1F1F1F"/>
        <rFont val="Calibri"/>
        <family val="2"/>
        <scheme val="minor"/>
      </rPr>
      <t>ift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nt</t>
    </r>
    <r>
      <rPr>
        <sz val="11"/>
        <color rgb="FF1F1F1F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</si>
  <si>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>Max</t>
    </r>
    <r>
      <rPr>
        <sz val="11"/>
        <color rgb="FF383838"/>
        <rFont val="Calibri"/>
        <family val="2"/>
        <scheme val="minor"/>
      </rPr>
      <t xml:space="preserve">. </t>
    </r>
    <r>
      <rPr>
        <sz val="11"/>
        <color rgb="FF030303"/>
        <rFont val="Calibri"/>
        <family val="2"/>
        <scheme val="minor"/>
      </rPr>
      <t>Pl</t>
    </r>
    <r>
      <rPr>
        <sz val="11"/>
        <color rgb="FF1F1F1F"/>
        <rFont val="Calibri"/>
        <family val="2"/>
        <scheme val="minor"/>
      </rPr>
      <t>atfo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m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 xml:space="preserve">oad </t>
    </r>
    <r>
      <rPr>
        <sz val="11"/>
        <color rgb="FF030303"/>
        <rFont val="Calibri"/>
        <family val="2"/>
        <scheme val="minor"/>
      </rPr>
      <t xml:space="preserve">- </t>
    </r>
    <r>
      <rPr>
        <sz val="11"/>
        <color rgb="FF1F1F1F"/>
        <rFont val="Calibri"/>
        <family val="2"/>
        <scheme val="minor"/>
      </rPr>
      <t>600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</si>
  <si>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1F1F1F"/>
        <rFont val="Calibri"/>
        <family val="2"/>
        <scheme val="minor"/>
      </rPr>
      <t>8</t>
    </r>
    <r>
      <rPr>
        <sz val="11"/>
        <color rgb="FF030303"/>
        <rFont val="Calibri"/>
        <family val="2"/>
        <scheme val="minor"/>
      </rPr>
      <t>1 F</t>
    </r>
    <r>
      <rPr>
        <sz val="11"/>
        <color rgb="FF1F1F1F"/>
        <rFont val="Calibri"/>
        <family val="2"/>
        <scheme val="minor"/>
      </rPr>
      <t xml:space="preserve">t </t>
    </r>
    <r>
      <rPr>
        <sz val="11"/>
        <color rgb="FF030303"/>
        <rFont val="Calibri"/>
        <family val="2"/>
        <scheme val="minor"/>
      </rPr>
      <t>-1</t>
    </r>
    <r>
      <rPr>
        <sz val="11"/>
        <color rgb="FF1F1F1F"/>
        <rFont val="Calibri"/>
        <family val="2"/>
        <scheme val="minor"/>
      </rPr>
      <t xml:space="preserve">00 </t>
    </r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 xml:space="preserve">t.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t.</t>
    </r>
  </si>
  <si>
    <r>
      <rPr>
        <sz val="11"/>
        <color rgb="FF1F1F1F"/>
        <rFont val="Calibri"/>
        <family val="2"/>
        <scheme val="minor"/>
      </rPr>
      <t xml:space="preserve">37 </t>
    </r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 xml:space="preserve">t.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t.</t>
    </r>
  </si>
  <si>
    <r>
      <rPr>
        <sz val="11"/>
        <color rgb="FF1F1F1F"/>
        <rFont val="Calibri"/>
        <family val="2"/>
        <scheme val="minor"/>
      </rPr>
      <t xml:space="preserve">to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5</t>
    </r>
  </si>
  <si>
    <r>
      <rPr>
        <sz val="11"/>
        <color rgb="FF1F1F1F"/>
        <rFont val="Calibri"/>
        <family val="2"/>
        <scheme val="minor"/>
      </rPr>
      <t>Aer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L</t>
    </r>
    <r>
      <rPr>
        <sz val="11"/>
        <color rgb="FF1F1F1F"/>
        <rFont val="Calibri"/>
        <family val="2"/>
        <scheme val="minor"/>
      </rPr>
      <t>ift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Se</t>
    </r>
    <r>
      <rPr>
        <sz val="11"/>
        <color rgb="FF030303"/>
        <rFont val="Calibri"/>
        <family val="2"/>
        <scheme val="minor"/>
      </rPr>
      <t>lf-P</t>
    </r>
    <r>
      <rPr>
        <sz val="11"/>
        <color rgb="FF1F1F1F"/>
        <rFont val="Calibri"/>
        <family val="2"/>
        <scheme val="minor"/>
      </rPr>
      <t>rope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led</t>
    </r>
  </si>
  <si>
    <r>
      <rPr>
        <sz val="11"/>
        <color rgb="FF1F1F1F"/>
        <rFont val="Calibri"/>
        <family val="2"/>
        <scheme val="minor"/>
      </rPr>
      <t xml:space="preserve">Max. </t>
    </r>
    <r>
      <rPr>
        <sz val="11"/>
        <color rgb="FF030303"/>
        <rFont val="Calibri"/>
        <family val="2"/>
        <scheme val="minor"/>
      </rPr>
      <t>Pl</t>
    </r>
    <r>
      <rPr>
        <sz val="11"/>
        <color rgb="FF1F1F1F"/>
        <rFont val="Calibri"/>
        <family val="2"/>
        <scheme val="minor"/>
      </rPr>
      <t>atfo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m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eig</t>
    </r>
    <r>
      <rPr>
        <sz val="11"/>
        <color rgb="FF030303"/>
        <rFont val="Calibri"/>
        <family val="2"/>
        <scheme val="minor"/>
      </rPr>
      <t>ht</t>
    </r>
  </si>
  <si>
    <r>
      <rPr>
        <sz val="11"/>
        <color rgb="FF1F1F1F"/>
        <rFont val="Calibri"/>
        <family val="2"/>
        <scheme val="minor"/>
      </rPr>
      <t xml:space="preserve">60 </t>
    </r>
    <r>
      <rPr>
        <sz val="11"/>
        <color rgb="FF030303"/>
        <rFont val="Calibri"/>
        <family val="2"/>
        <scheme val="minor"/>
      </rPr>
      <t>Ft. H</t>
    </r>
    <r>
      <rPr>
        <sz val="11"/>
        <color rgb="FF1F1F1F"/>
        <rFont val="Calibri"/>
        <family val="2"/>
        <scheme val="minor"/>
      </rPr>
      <t>t.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</si>
  <si>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30</t>
    </r>
  </si>
  <si>
    <r>
      <rPr>
        <sz val="11"/>
        <color rgb="FF1F1F1F"/>
        <rFont val="Calibri"/>
        <family val="2"/>
        <scheme val="minor"/>
      </rPr>
      <t>Ae</t>
    </r>
    <r>
      <rPr>
        <sz val="11"/>
        <color rgb="FF030303"/>
        <rFont val="Calibri"/>
        <family val="2"/>
        <scheme val="minor"/>
      </rPr>
      <t>ri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L</t>
    </r>
    <r>
      <rPr>
        <sz val="11"/>
        <color rgb="FF1F1F1F"/>
        <rFont val="Calibri"/>
        <family val="2"/>
        <scheme val="minor"/>
      </rPr>
      <t>ift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Se</t>
    </r>
    <r>
      <rPr>
        <sz val="11"/>
        <color rgb="FF030303"/>
        <rFont val="Calibri"/>
        <family val="2"/>
        <scheme val="minor"/>
      </rPr>
      <t>lf</t>
    </r>
    <r>
      <rPr>
        <sz val="11"/>
        <color rgb="FF1F1F1F"/>
        <rFont val="Calibri"/>
        <family val="2"/>
        <scheme val="minor"/>
      </rPr>
      <t>-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ro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le</t>
    </r>
    <r>
      <rPr>
        <sz val="11"/>
        <color rgb="FF030303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</si>
  <si>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 xml:space="preserve">70 </t>
    </r>
    <r>
      <rPr>
        <sz val="11"/>
        <color rgb="FF030303"/>
        <rFont val="Calibri"/>
        <family val="2"/>
        <scheme val="minor"/>
      </rPr>
      <t>Ft. H</t>
    </r>
    <r>
      <rPr>
        <sz val="11"/>
        <color rgb="FF1F1F1F"/>
        <rFont val="Calibri"/>
        <family val="2"/>
        <scheme val="minor"/>
      </rPr>
      <t>t.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</si>
  <si>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50</t>
    </r>
  </si>
  <si>
    <r>
      <rPr>
        <sz val="11"/>
        <color rgb="FF030303"/>
        <rFont val="Calibri"/>
        <family val="2"/>
        <scheme val="minor"/>
      </rPr>
      <t>12</t>
    </r>
    <r>
      <rPr>
        <sz val="11"/>
        <color rgb="FF1F1F1F"/>
        <rFont val="Calibri"/>
        <family val="2"/>
        <scheme val="minor"/>
      </rPr>
      <t xml:space="preserve">5 Ft.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t.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</si>
  <si>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85</t>
    </r>
  </si>
  <si>
    <r>
      <rPr>
        <sz val="11"/>
        <color rgb="FF1F1F1F"/>
        <rFont val="Calibri"/>
        <family val="2"/>
        <scheme val="minor"/>
      </rPr>
      <t>Aer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L</t>
    </r>
    <r>
      <rPr>
        <sz val="11"/>
        <color rgb="FF1F1F1F"/>
        <rFont val="Calibri"/>
        <family val="2"/>
        <scheme val="minor"/>
      </rPr>
      <t>ift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Se</t>
    </r>
    <r>
      <rPr>
        <sz val="11"/>
        <color rgb="FF030303"/>
        <rFont val="Calibri"/>
        <family val="2"/>
        <scheme val="minor"/>
      </rPr>
      <t>lf</t>
    </r>
    <r>
      <rPr>
        <sz val="11"/>
        <color rgb="FF1F1F1F"/>
        <rFont val="Calibri"/>
        <family val="2"/>
        <scheme val="minor"/>
      </rPr>
      <t>-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 xml:space="preserve">rope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le</t>
    </r>
    <r>
      <rPr>
        <sz val="11"/>
        <color rgb="FF030303"/>
        <rFont val="Calibri"/>
        <family val="2"/>
        <scheme val="minor"/>
      </rPr>
      <t>d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</si>
  <si>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 xml:space="preserve">50 </t>
    </r>
    <r>
      <rPr>
        <sz val="11"/>
        <color rgb="FF030303"/>
        <rFont val="Calibri"/>
        <family val="2"/>
        <scheme val="minor"/>
      </rPr>
      <t>Ft. H</t>
    </r>
    <r>
      <rPr>
        <sz val="11"/>
        <color rgb="FF1F1F1F"/>
        <rFont val="Calibri"/>
        <family val="2"/>
        <scheme val="minor"/>
      </rPr>
      <t>t.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</si>
  <si>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30</t>
    </r>
  </si>
  <si>
    <r>
      <rPr>
        <sz val="11"/>
        <color rgb="FF030303"/>
        <rFont val="Calibri"/>
        <family val="2"/>
        <scheme val="minor"/>
      </rPr>
      <t>I.</t>
    </r>
    <r>
      <rPr>
        <sz val="11"/>
        <color rgb="FF1F1F1F"/>
        <rFont val="Calibri"/>
        <family val="2"/>
        <scheme val="minor"/>
      </rPr>
      <t>C. Ae</t>
    </r>
    <r>
      <rPr>
        <sz val="11"/>
        <color rgb="FF030303"/>
        <rFont val="Calibri"/>
        <family val="2"/>
        <scheme val="minor"/>
      </rPr>
      <t>r</t>
    </r>
    <r>
      <rPr>
        <sz val="11"/>
        <color rgb="FF383838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Li</t>
    </r>
    <r>
      <rPr>
        <sz val="11"/>
        <color rgb="FF1F1F1F"/>
        <rFont val="Calibri"/>
        <family val="2"/>
        <scheme val="minor"/>
      </rPr>
      <t>ft, Se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f</t>
    </r>
    <r>
      <rPr>
        <sz val="11"/>
        <color rgb="FF030303"/>
        <rFont val="Calibri"/>
        <family val="2"/>
        <scheme val="minor"/>
      </rPr>
      <t>-P</t>
    </r>
    <r>
      <rPr>
        <sz val="11"/>
        <color rgb="FF1F1F1F"/>
        <rFont val="Calibri"/>
        <family val="2"/>
        <scheme val="minor"/>
      </rPr>
      <t>rope</t>
    </r>
    <r>
      <rPr>
        <sz val="11"/>
        <color rgb="FF030303"/>
        <rFont val="Calibri"/>
        <family val="2"/>
        <scheme val="minor"/>
      </rPr>
      <t>ll</t>
    </r>
    <r>
      <rPr>
        <sz val="11"/>
        <color rgb="FF1F1F1F"/>
        <rFont val="Calibri"/>
        <family val="2"/>
        <scheme val="minor"/>
      </rPr>
      <t>ed</t>
    </r>
  </si>
  <si>
    <r>
      <rPr>
        <sz val="11"/>
        <color rgb="FF1F1F1F"/>
        <rFont val="Calibri"/>
        <family val="2"/>
        <scheme val="minor"/>
      </rPr>
      <t xml:space="preserve">Max. </t>
    </r>
    <r>
      <rPr>
        <sz val="11"/>
        <color rgb="FF030303"/>
        <rFont val="Calibri"/>
        <family val="2"/>
        <scheme val="minor"/>
      </rPr>
      <t>Pl</t>
    </r>
    <r>
      <rPr>
        <sz val="11"/>
        <color rgb="FF1F1F1F"/>
        <rFont val="Calibri"/>
        <family val="2"/>
        <scheme val="minor"/>
      </rPr>
      <t>atfo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m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 xml:space="preserve">oad </t>
    </r>
    <r>
      <rPr>
        <sz val="11"/>
        <color rgb="FF030303"/>
        <rFont val="Calibri"/>
        <family val="2"/>
        <scheme val="minor"/>
      </rPr>
      <t>- 5</t>
    </r>
    <r>
      <rPr>
        <sz val="11"/>
        <color rgb="FF1F1F1F"/>
        <rFont val="Calibri"/>
        <family val="2"/>
        <scheme val="minor"/>
      </rPr>
      <t xml:space="preserve">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</si>
  <si>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7</t>
    </r>
    <r>
      <rPr>
        <sz val="11"/>
        <color rgb="FF1F1F1F"/>
        <rFont val="Calibri"/>
        <family val="2"/>
        <scheme val="minor"/>
      </rPr>
      <t>5</t>
    </r>
    <r>
      <rPr>
        <sz val="11"/>
        <color rgb="FF030303"/>
        <rFont val="Calibri"/>
        <family val="2"/>
        <scheme val="minor"/>
      </rPr>
      <t>"</t>
    </r>
    <r>
      <rPr>
        <sz val="11"/>
        <color rgb="FF1F1F1F"/>
        <rFont val="Calibri"/>
        <family val="2"/>
        <scheme val="minor"/>
      </rPr>
      <t>x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55</t>
    </r>
    <r>
      <rPr>
        <sz val="11"/>
        <color rgb="FF030303"/>
        <rFont val="Calibri"/>
        <family val="2"/>
        <scheme val="minor"/>
      </rPr>
      <t>"</t>
    </r>
    <r>
      <rPr>
        <sz val="11"/>
        <color rgb="FF1F1F1F"/>
        <rFont val="Calibri"/>
        <family val="2"/>
        <scheme val="minor"/>
      </rPr>
      <t>, 40</t>
    </r>
    <r>
      <rPr>
        <sz val="11"/>
        <color rgb="FF030303"/>
        <rFont val="Calibri"/>
        <family val="2"/>
        <scheme val="minor"/>
      </rPr>
      <t>Ft Ht.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</si>
  <si>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80</t>
    </r>
  </si>
  <si>
    <r>
      <rPr>
        <sz val="11"/>
        <color rgb="FF1F1F1F"/>
        <rFont val="Calibri"/>
        <family val="2"/>
        <scheme val="minor"/>
      </rPr>
      <t xml:space="preserve">2000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 Capaci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</si>
  <si>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1F1F1F"/>
        <rFont val="Calibri"/>
        <family val="2"/>
        <scheme val="minor"/>
      </rPr>
      <t>Cra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, Tr</t>
    </r>
    <r>
      <rPr>
        <sz val="11"/>
        <color rgb="FF1F1F1F"/>
        <rFont val="Calibri"/>
        <family val="2"/>
        <scheme val="minor"/>
      </rPr>
      <t>u</t>
    </r>
    <r>
      <rPr>
        <sz val="11"/>
        <color rgb="FF030303"/>
        <rFont val="Calibri"/>
        <family val="2"/>
        <scheme val="minor"/>
      </rPr>
      <t>c</t>
    </r>
    <r>
      <rPr>
        <sz val="11"/>
        <color rgb="FF1F1F1F"/>
        <rFont val="Calibri"/>
        <family val="2"/>
        <scheme val="minor"/>
      </rPr>
      <t>k Mnt</t>
    </r>
    <r>
      <rPr>
        <sz val="11"/>
        <color rgb="FF030303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</si>
  <si>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 xml:space="preserve">Max. </t>
    </r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ft Capa</t>
    </r>
    <r>
      <rPr>
        <sz val="11"/>
        <color rgb="FF030303"/>
        <rFont val="Calibri"/>
        <family val="2"/>
        <scheme val="minor"/>
      </rPr>
      <t>c</t>
    </r>
    <r>
      <rPr>
        <sz val="11"/>
        <color rgb="FF1F1F1F"/>
        <rFont val="Calibri"/>
        <family val="2"/>
        <scheme val="minor"/>
      </rPr>
      <t>ity</t>
    </r>
  </si>
  <si>
    <r>
      <rPr>
        <sz val="11"/>
        <color rgb="FF1F1F1F"/>
        <rFont val="Calibri"/>
        <family val="2"/>
        <scheme val="minor"/>
      </rPr>
      <t>2</t>
    </r>
    <r>
      <rPr>
        <sz val="11"/>
        <color rgb="FF030303"/>
        <rFont val="Calibri"/>
        <family val="2"/>
        <scheme val="minor"/>
      </rPr>
      <t>40</t>
    </r>
    <r>
      <rPr>
        <sz val="11"/>
        <color rgb="FF1F1F1F"/>
        <rFont val="Calibri"/>
        <family val="2"/>
        <scheme val="minor"/>
      </rPr>
      <t xml:space="preserve">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</si>
  <si>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 xml:space="preserve">de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 ra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e </t>
    </r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to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>cos</t>
    </r>
    <r>
      <rPr>
        <sz val="11"/>
        <color rgb="FF030303"/>
        <rFont val="Calibri"/>
        <family val="2"/>
        <scheme val="minor"/>
      </rPr>
      <t>t</t>
    </r>
  </si>
  <si>
    <r>
      <rPr>
        <sz val="11"/>
        <color rgb="FF1F1F1F"/>
        <rFont val="Calibri"/>
        <family val="2"/>
        <scheme val="minor"/>
      </rPr>
      <t>Cra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e,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td</t>
    </r>
  </si>
  <si>
    <r>
      <rPr>
        <sz val="11"/>
        <color rgb="FF1F1F1F"/>
        <rFont val="Calibri"/>
        <family val="2"/>
        <scheme val="minor"/>
      </rPr>
      <t>Max</t>
    </r>
    <r>
      <rPr>
        <sz val="11"/>
        <color rgb="FF383838"/>
        <rFont val="Calibri"/>
        <family val="2"/>
        <scheme val="minor"/>
      </rPr>
      <t xml:space="preserve">. </t>
    </r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ft 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ty</t>
    </r>
  </si>
  <si>
    <r>
      <rPr>
        <sz val="11"/>
        <color rgb="FF1F1F1F"/>
        <rFont val="Calibri"/>
        <family val="2"/>
        <scheme val="minor"/>
      </rPr>
      <t>360</t>
    </r>
    <r>
      <rPr>
        <sz val="11"/>
        <color rgb="FF030303"/>
        <rFont val="Calibri"/>
        <family val="2"/>
        <scheme val="minor"/>
      </rPr>
      <t>0</t>
    </r>
    <r>
      <rPr>
        <sz val="11"/>
        <color rgb="FF1F1F1F"/>
        <rFont val="Calibri"/>
        <family val="2"/>
        <scheme val="minor"/>
      </rPr>
      <t xml:space="preserve">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</si>
  <si>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 t</t>
    </r>
    <r>
      <rPr>
        <sz val="11"/>
        <color rgb="FF030303"/>
        <rFont val="Calibri"/>
        <family val="2"/>
        <scheme val="minor"/>
      </rPr>
      <t>ru</t>
    </r>
    <r>
      <rPr>
        <sz val="11"/>
        <color rgb="FF1F1F1F"/>
        <rFont val="Calibri"/>
        <family val="2"/>
        <scheme val="minor"/>
      </rPr>
      <t>ck ra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 fo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to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>cos</t>
    </r>
    <r>
      <rPr>
        <sz val="11"/>
        <color rgb="FF030303"/>
        <rFont val="Calibri"/>
        <family val="2"/>
        <scheme val="minor"/>
      </rPr>
      <t>t</t>
    </r>
  </si>
  <si>
    <r>
      <rPr>
        <sz val="11"/>
        <color rgb="FF1F1F1F"/>
        <rFont val="Calibri"/>
        <family val="2"/>
        <scheme val="minor"/>
      </rPr>
      <t>Cra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e,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uck Mntd</t>
    </r>
  </si>
  <si>
    <r>
      <rPr>
        <sz val="11"/>
        <color rgb="FF1F1F1F"/>
        <rFont val="Calibri"/>
        <family val="2"/>
        <scheme val="minor"/>
      </rPr>
      <t xml:space="preserve">Max. </t>
    </r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ft 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ty</t>
    </r>
  </si>
  <si>
    <r>
      <rPr>
        <sz val="11"/>
        <color rgb="FF1F1F1F"/>
        <rFont val="Calibri"/>
        <family val="2"/>
        <scheme val="minor"/>
      </rPr>
      <t xml:space="preserve">60000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</si>
  <si>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ude truck ra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 fo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tota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>cos</t>
    </r>
    <r>
      <rPr>
        <sz val="11"/>
        <color rgb="FF030303"/>
        <rFont val="Calibri"/>
        <family val="2"/>
        <scheme val="minor"/>
      </rPr>
      <t>t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</si>
  <si>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um</t>
    </r>
    <r>
      <rPr>
        <sz val="11"/>
        <color rgb="FF030303"/>
        <rFont val="Calibri"/>
        <family val="2"/>
        <scheme val="minor"/>
      </rPr>
      <t>p - Tr</t>
    </r>
    <r>
      <rPr>
        <sz val="11"/>
        <color rgb="FF1F1F1F"/>
        <rFont val="Calibri"/>
        <family val="2"/>
        <scheme val="minor"/>
      </rPr>
      <t>as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-</t>
    </r>
    <r>
      <rPr>
        <sz val="11"/>
        <color rgb="FF030303"/>
        <rFont val="Calibri"/>
        <family val="2"/>
        <scheme val="minor"/>
      </rPr>
      <t>Pum</t>
    </r>
    <r>
      <rPr>
        <sz val="11"/>
        <color rgb="FF1F1F1F"/>
        <rFont val="Calibri"/>
        <family val="2"/>
        <scheme val="minor"/>
      </rPr>
      <t>p</t>
    </r>
  </si>
  <si>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PB 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tin</t>
    </r>
    <r>
      <rPr>
        <sz val="11"/>
        <color rgb="FF1F1F1F"/>
        <rFont val="Calibri"/>
        <family val="2"/>
        <scheme val="minor"/>
      </rPr>
      <t xml:space="preserve">g </t>
    </r>
    <r>
      <rPr>
        <sz val="11"/>
        <color rgb="FF030303"/>
        <rFont val="Calibri"/>
        <family val="2"/>
        <scheme val="minor"/>
      </rPr>
      <t>- 1</t>
    </r>
    <r>
      <rPr>
        <sz val="11"/>
        <color rgb="FF1F1F1F"/>
        <rFont val="Calibri"/>
        <family val="2"/>
        <scheme val="minor"/>
      </rPr>
      <t>0M</t>
    </r>
    <r>
      <rPr>
        <sz val="11"/>
        <color rgb="FF030303"/>
        <rFont val="Calibri"/>
        <family val="2"/>
        <scheme val="minor"/>
      </rPr>
      <t>TC</t>
    </r>
  </si>
  <si>
    <r>
      <rPr>
        <sz val="11"/>
        <color rgb="FF1F1F1F"/>
        <rFont val="Calibri"/>
        <family val="2"/>
        <scheme val="minor"/>
      </rPr>
      <t>10000 ga</t>
    </r>
    <r>
      <rPr>
        <sz val="11"/>
        <color rgb="FF030303"/>
        <rFont val="Calibri"/>
        <family val="2"/>
        <scheme val="minor"/>
      </rPr>
      <t>l</t>
    </r>
    <r>
      <rPr>
        <sz val="11"/>
        <color rgb="FF383838"/>
        <rFont val="Calibri"/>
        <family val="2"/>
        <scheme val="minor"/>
      </rPr>
      <t>/</t>
    </r>
    <r>
      <rPr>
        <sz val="11"/>
        <color rgb="FF030303"/>
        <rFont val="Calibri"/>
        <family val="2"/>
        <scheme val="minor"/>
      </rPr>
      <t>Hr</t>
    </r>
  </si>
  <si>
    <r>
      <rPr>
        <sz val="11"/>
        <color rgb="FF1F1F1F"/>
        <rFont val="Calibri"/>
        <family val="2"/>
        <scheme val="minor"/>
      </rPr>
      <t>Se</t>
    </r>
    <r>
      <rPr>
        <sz val="11"/>
        <color rgb="FF030303"/>
        <rFont val="Calibri"/>
        <family val="2"/>
        <scheme val="minor"/>
      </rPr>
      <t>lf</t>
    </r>
    <r>
      <rPr>
        <sz val="11"/>
        <color rgb="FF1F1F1F"/>
        <rFont val="Calibri"/>
        <family val="2"/>
        <scheme val="minor"/>
      </rPr>
      <t xml:space="preserve">- </t>
    </r>
    <r>
      <rPr>
        <sz val="11"/>
        <color rgb="FF030303"/>
        <rFont val="Calibri"/>
        <family val="2"/>
        <scheme val="minor"/>
      </rPr>
      <t>Pr</t>
    </r>
    <r>
      <rPr>
        <sz val="11"/>
        <color rgb="FF1F1F1F"/>
        <rFont val="Calibri"/>
        <family val="2"/>
        <scheme val="minor"/>
      </rPr>
      <t>i</t>
    </r>
    <r>
      <rPr>
        <sz val="11"/>
        <color rgb="FF030303"/>
        <rFont val="Calibri"/>
        <family val="2"/>
        <scheme val="minor"/>
      </rPr>
      <t>min</t>
    </r>
    <r>
      <rPr>
        <sz val="11"/>
        <color rgb="FF1F1F1F"/>
        <rFont val="Calibri"/>
        <family val="2"/>
        <scheme val="minor"/>
      </rPr>
      <t xml:space="preserve">g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as</t>
    </r>
    <r>
      <rPr>
        <sz val="11"/>
        <color rgb="FF030303"/>
        <rFont val="Calibri"/>
        <family val="2"/>
        <scheme val="minor"/>
      </rPr>
      <t>h P</t>
    </r>
    <r>
      <rPr>
        <sz val="11"/>
        <color rgb="FF1F1F1F"/>
        <rFont val="Calibri"/>
        <family val="2"/>
        <scheme val="minor"/>
      </rPr>
      <t>um</t>
    </r>
    <r>
      <rPr>
        <sz val="11"/>
        <color rgb="FF030303"/>
        <rFont val="Calibri"/>
        <family val="2"/>
        <scheme val="minor"/>
      </rPr>
      <t>p</t>
    </r>
  </si>
  <si>
    <r>
      <rPr>
        <sz val="11"/>
        <color rgb="FF1F1F1F"/>
        <rFont val="Calibri"/>
        <family val="2"/>
        <scheme val="minor"/>
      </rPr>
      <t xml:space="preserve">Max. </t>
    </r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ft Capacity</t>
    </r>
  </si>
  <si>
    <r>
      <rPr>
        <sz val="11"/>
        <color rgb="FF1F1F1F"/>
        <rFont val="Calibri"/>
        <family val="2"/>
        <scheme val="minor"/>
      </rPr>
      <t>8 M</t>
    </r>
    <r>
      <rPr>
        <sz val="11"/>
        <color rgb="FF030303"/>
        <rFont val="Calibri"/>
        <family val="2"/>
        <scheme val="minor"/>
      </rPr>
      <t>T</t>
    </r>
  </si>
  <si>
    <r>
      <rPr>
        <sz val="11"/>
        <color rgb="FF1F1F1F"/>
        <rFont val="Calibri"/>
        <family val="2"/>
        <scheme val="minor"/>
      </rPr>
      <t>to 80</t>
    </r>
  </si>
  <si>
    <r>
      <rPr>
        <sz val="11"/>
        <color rgb="FF030303"/>
        <rFont val="Calibri"/>
        <family val="2"/>
        <scheme val="minor"/>
      </rPr>
      <t xml:space="preserve">15 </t>
    </r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T</t>
    </r>
  </si>
  <si>
    <r>
      <rPr>
        <sz val="11"/>
        <color rgb="FF1F1F1F"/>
        <rFont val="Calibri"/>
        <family val="2"/>
        <scheme val="minor"/>
      </rPr>
      <t>Crane</t>
    </r>
  </si>
  <si>
    <r>
      <rPr>
        <sz val="11"/>
        <color rgb="FF1F1F1F"/>
        <rFont val="Calibri"/>
        <family val="2"/>
        <scheme val="minor"/>
      </rPr>
      <t>50 M</t>
    </r>
    <r>
      <rPr>
        <sz val="11"/>
        <color rgb="FF030303"/>
        <rFont val="Calibri"/>
        <family val="2"/>
        <scheme val="minor"/>
      </rPr>
      <t>T</t>
    </r>
  </si>
  <si>
    <r>
      <rPr>
        <sz val="11"/>
        <color rgb="FF1F1F1F"/>
        <rFont val="Calibri"/>
        <family val="2"/>
        <scheme val="minor"/>
      </rPr>
      <t>70 M</t>
    </r>
    <r>
      <rPr>
        <sz val="11"/>
        <color rgb="FF030303"/>
        <rFont val="Calibri"/>
        <family val="2"/>
        <scheme val="minor"/>
      </rPr>
      <t>T</t>
    </r>
  </si>
  <si>
    <r>
      <rPr>
        <sz val="11"/>
        <color rgb="FF1F1F1F"/>
        <rFont val="Calibri"/>
        <family val="2"/>
        <scheme val="minor"/>
      </rPr>
      <t>Cra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</si>
  <si>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030303"/>
        <rFont val="Calibri"/>
        <family val="2"/>
        <scheme val="minor"/>
      </rPr>
      <t>11</t>
    </r>
    <r>
      <rPr>
        <sz val="11"/>
        <color rgb="FF1F1F1F"/>
        <rFont val="Calibri"/>
        <family val="2"/>
        <scheme val="minor"/>
      </rPr>
      <t>0 M</t>
    </r>
    <r>
      <rPr>
        <sz val="11"/>
        <color rgb="FF030303"/>
        <rFont val="Calibri"/>
        <family val="2"/>
        <scheme val="minor"/>
      </rPr>
      <t>T</t>
    </r>
  </si>
  <si>
    <r>
      <rPr>
        <sz val="11"/>
        <color rgb="FF1F1F1F"/>
        <rFont val="Calibri"/>
        <family val="2"/>
        <scheme val="minor"/>
      </rPr>
      <t>to 350</t>
    </r>
  </si>
  <si>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la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e </t>
    </r>
    <r>
      <rPr>
        <sz val="11"/>
        <color rgb="FF030303"/>
        <rFont val="Calibri"/>
        <family val="2"/>
        <scheme val="minor"/>
      </rPr>
      <t>Di</t>
    </r>
    <r>
      <rPr>
        <sz val="11"/>
        <color rgb="FF1F1F1F"/>
        <rFont val="Calibri"/>
        <family val="2"/>
        <scheme val="minor"/>
      </rPr>
      <t>ame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er</t>
    </r>
  </si>
  <si>
    <r>
      <rPr>
        <sz val="11"/>
        <color rgb="FF030303"/>
        <rFont val="Calibri"/>
        <family val="2"/>
        <scheme val="minor"/>
      </rPr>
      <t>14 In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</si>
  <si>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14</t>
    </r>
  </si>
  <si>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la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e </t>
    </r>
    <r>
      <rPr>
        <sz val="11"/>
        <color rgb="FF030303"/>
        <rFont val="Calibri"/>
        <family val="2"/>
        <scheme val="minor"/>
      </rPr>
      <t>Di</t>
    </r>
    <r>
      <rPr>
        <sz val="11"/>
        <color rgb="FF1F1F1F"/>
        <rFont val="Calibri"/>
        <family val="2"/>
        <scheme val="minor"/>
      </rPr>
      <t>ame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</si>
  <si>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2</t>
    </r>
    <r>
      <rPr>
        <sz val="11"/>
        <color rgb="FF1F1F1F"/>
        <rFont val="Calibri"/>
        <family val="2"/>
        <scheme val="minor"/>
      </rPr>
      <t xml:space="preserve">6 </t>
    </r>
    <r>
      <rPr>
        <sz val="11"/>
        <color rgb="FF030303"/>
        <rFont val="Calibri"/>
        <family val="2"/>
        <scheme val="minor"/>
      </rPr>
      <t>In</t>
    </r>
  </si>
  <si>
    <r>
      <rPr>
        <sz val="11"/>
        <color rgb="FF1F1F1F"/>
        <rFont val="Calibri"/>
        <family val="2"/>
        <scheme val="minor"/>
      </rPr>
      <t>to 35</t>
    </r>
  </si>
  <si>
    <r>
      <rPr>
        <sz val="11"/>
        <color rgb="FF1F1F1F"/>
        <rFont val="Calibri"/>
        <family val="2"/>
        <scheme val="minor"/>
      </rPr>
      <t>Saw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Co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ete</t>
    </r>
  </si>
  <si>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 xml:space="preserve">lade </t>
    </r>
    <r>
      <rPr>
        <sz val="11"/>
        <color rgb="FF030303"/>
        <rFont val="Calibri"/>
        <family val="2"/>
        <scheme val="minor"/>
      </rPr>
      <t>Di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eter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</si>
  <si>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65</t>
    </r>
  </si>
  <si>
    <r>
      <rPr>
        <sz val="11"/>
        <color rgb="FF1F1F1F"/>
        <rFont val="Calibri"/>
        <family val="2"/>
        <scheme val="minor"/>
      </rPr>
      <t>Saw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ock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</si>
  <si>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00</t>
    </r>
  </si>
  <si>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 xml:space="preserve">lade 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iameter</t>
    </r>
  </si>
  <si>
    <r>
      <rPr>
        <sz val="11"/>
        <color rgb="FF1F1F1F"/>
        <rFont val="Calibri"/>
        <family val="2"/>
        <scheme val="minor"/>
      </rPr>
      <t>to 200</t>
    </r>
  </si>
  <si>
    <r>
      <rPr>
        <sz val="11"/>
        <color rgb="FF030303"/>
        <rFont val="Calibri"/>
        <family val="2"/>
        <scheme val="minor"/>
      </rPr>
      <t>J</t>
    </r>
    <r>
      <rPr>
        <sz val="11"/>
        <color rgb="FF1F1F1F"/>
        <rFont val="Calibri"/>
        <family val="2"/>
        <scheme val="minor"/>
      </rPr>
      <t>ack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mm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(D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y)</t>
    </r>
  </si>
  <si>
    <r>
      <rPr>
        <sz val="11"/>
        <color rgb="FF1F1F1F"/>
        <rFont val="Calibri"/>
        <family val="2"/>
        <scheme val="minor"/>
      </rPr>
      <t>We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 xml:space="preserve">ht 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ass</t>
    </r>
  </si>
  <si>
    <r>
      <rPr>
        <sz val="11"/>
        <color rgb="FF1F1F1F"/>
        <rFont val="Calibri"/>
        <family val="2"/>
        <scheme val="minor"/>
      </rPr>
      <t>25</t>
    </r>
    <r>
      <rPr>
        <sz val="11"/>
        <color rgb="FF030303"/>
        <rFont val="Calibri"/>
        <family val="2"/>
        <scheme val="minor"/>
      </rPr>
      <t>-</t>
    </r>
    <r>
      <rPr>
        <sz val="11"/>
        <color rgb="FF1F1F1F"/>
        <rFont val="Calibri"/>
        <family val="2"/>
        <scheme val="minor"/>
      </rPr>
      <t xml:space="preserve">45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</si>
  <si>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J</t>
    </r>
    <r>
      <rPr>
        <sz val="11"/>
        <color rgb="FF1F1F1F"/>
        <rFont val="Calibri"/>
        <family val="2"/>
        <scheme val="minor"/>
      </rPr>
      <t>ac</t>
    </r>
    <r>
      <rPr>
        <sz val="11"/>
        <color rgb="FF030303"/>
        <rFont val="Calibri"/>
        <family val="2"/>
        <scheme val="minor"/>
      </rPr>
      <t>kh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me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(We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)</t>
    </r>
  </si>
  <si>
    <r>
      <rPr>
        <sz val="11"/>
        <color rgb="FF1F1F1F"/>
        <rFont val="Calibri"/>
        <family val="2"/>
        <scheme val="minor"/>
      </rPr>
      <t>30</t>
    </r>
    <r>
      <rPr>
        <sz val="11"/>
        <color rgb="FF030303"/>
        <rFont val="Calibri"/>
        <family val="2"/>
        <scheme val="minor"/>
      </rPr>
      <t>-</t>
    </r>
    <r>
      <rPr>
        <sz val="11"/>
        <color rgb="FF1F1F1F"/>
        <rFont val="Calibri"/>
        <family val="2"/>
        <scheme val="minor"/>
      </rPr>
      <t>5</t>
    </r>
    <r>
      <rPr>
        <sz val="11"/>
        <color rgb="FF030303"/>
        <rFont val="Calibri"/>
        <family val="2"/>
        <scheme val="minor"/>
      </rPr>
      <t>5 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</si>
  <si>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5 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</si>
  <si>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262</t>
    </r>
  </si>
  <si>
    <r>
      <rPr>
        <sz val="11"/>
        <color rgb="FF1F1F1F"/>
        <rFont val="Calibri"/>
        <family val="2"/>
        <scheme val="minor"/>
      </rPr>
      <t>Scraper</t>
    </r>
  </si>
  <si>
    <r>
      <rPr>
        <sz val="11"/>
        <color rgb="FF1F1F1F"/>
        <rFont val="Calibri"/>
        <family val="2"/>
        <scheme val="minor"/>
      </rPr>
      <t>Scraper 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ty</t>
    </r>
  </si>
  <si>
    <r>
      <rPr>
        <sz val="11"/>
        <color rgb="FF1F1F1F"/>
        <rFont val="Calibri"/>
        <family val="2"/>
        <scheme val="minor"/>
      </rPr>
      <t>22CY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</si>
  <si>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365</t>
    </r>
  </si>
  <si>
    <r>
      <rPr>
        <sz val="11"/>
        <color rgb="FF1F1F1F"/>
        <rFont val="Calibri"/>
        <family val="2"/>
        <scheme val="minor"/>
      </rPr>
      <t>Scra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</si>
  <si>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F1F1F"/>
        <rFont val="Calibri"/>
        <family val="2"/>
        <scheme val="minor"/>
      </rPr>
      <t>Scrape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ty</t>
    </r>
  </si>
  <si>
    <r>
      <rPr>
        <sz val="11"/>
        <color rgb="FF383838"/>
        <rFont val="Calibri"/>
        <family val="2"/>
        <scheme val="minor"/>
      </rPr>
      <t>3</t>
    </r>
    <r>
      <rPr>
        <sz val="11"/>
        <color rgb="FF1F1F1F"/>
        <rFont val="Calibri"/>
        <family val="2"/>
        <scheme val="minor"/>
      </rPr>
      <t>4 CY</t>
    </r>
  </si>
  <si>
    <r>
      <rPr>
        <sz val="11"/>
        <color rgb="FF1F1F1F"/>
        <rFont val="Calibri"/>
        <family val="2"/>
        <scheme val="minor"/>
      </rPr>
      <t>Scrape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</si>
  <si>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F1F1F"/>
        <rFont val="Calibri"/>
        <family val="2"/>
        <scheme val="minor"/>
      </rPr>
      <t>44CY</t>
    </r>
  </si>
  <si>
    <r>
      <rPr>
        <sz val="11"/>
        <color rgb="FF1F1F1F"/>
        <rFont val="Calibri"/>
        <family val="2"/>
        <scheme val="minor"/>
      </rPr>
      <t>to 60</t>
    </r>
    <r>
      <rPr>
        <sz val="11"/>
        <color rgb="FF030303"/>
        <rFont val="Calibri"/>
        <family val="2"/>
        <scheme val="minor"/>
      </rPr>
      <t>4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</si>
  <si>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oade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, Sk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d-S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</si>
  <si>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O</t>
    </r>
    <r>
      <rPr>
        <sz val="11"/>
        <color rgb="FF1F1F1F"/>
        <rFont val="Calibri"/>
        <family val="2"/>
        <scheme val="minor"/>
      </rPr>
      <t>pe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ati</t>
    </r>
    <r>
      <rPr>
        <sz val="11"/>
        <color rgb="FF030303"/>
        <rFont val="Calibri"/>
        <family val="2"/>
        <scheme val="minor"/>
      </rPr>
      <t xml:space="preserve">ng </t>
    </r>
    <r>
      <rPr>
        <sz val="11"/>
        <color rgb="FF1F1F1F"/>
        <rFont val="Calibri"/>
        <family val="2"/>
        <scheme val="minor"/>
      </rPr>
      <t>Capaci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</si>
  <si>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1F1F1F"/>
        <rFont val="Calibri"/>
        <family val="2"/>
        <scheme val="minor"/>
      </rPr>
      <t xml:space="preserve">976 -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 xml:space="preserve">250 </t>
    </r>
    <r>
      <rPr>
        <sz val="11"/>
        <color rgb="FF030303"/>
        <rFont val="Calibri"/>
        <family val="2"/>
        <scheme val="minor"/>
      </rPr>
      <t>Lb</t>
    </r>
    <r>
      <rPr>
        <sz val="11"/>
        <color rgb="FF1F1F1F"/>
        <rFont val="Calibri"/>
        <family val="2"/>
        <scheme val="minor"/>
      </rPr>
      <t>s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</si>
  <si>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36</t>
    </r>
  </si>
  <si>
    <r>
      <rPr>
        <sz val="11"/>
        <color rgb="FF1F1F1F"/>
        <rFont val="Calibri"/>
        <family val="2"/>
        <scheme val="minor"/>
      </rPr>
      <t>Ope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ati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g Capaci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</si>
  <si>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7</t>
    </r>
    <r>
      <rPr>
        <sz val="11"/>
        <color rgb="FF030303"/>
        <rFont val="Calibri"/>
        <family val="2"/>
        <scheme val="minor"/>
      </rPr>
      <t xml:space="preserve">51 </t>
    </r>
    <r>
      <rPr>
        <sz val="11"/>
        <color rgb="FF1F1F1F"/>
        <rFont val="Calibri"/>
        <family val="2"/>
        <scheme val="minor"/>
      </rPr>
      <t xml:space="preserve">- </t>
    </r>
    <r>
      <rPr>
        <sz val="11"/>
        <color rgb="FF030303"/>
        <rFont val="Calibri"/>
        <family val="2"/>
        <scheme val="minor"/>
      </rPr>
      <t>2</t>
    </r>
    <r>
      <rPr>
        <sz val="11"/>
        <color rgb="FF1F1F1F"/>
        <rFont val="Calibri"/>
        <family val="2"/>
        <scheme val="minor"/>
      </rPr>
      <t xml:space="preserve">200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</si>
  <si>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1F1F1F"/>
        <rFont val="Calibri"/>
        <family val="2"/>
        <scheme val="minor"/>
      </rPr>
      <t>to 66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</si>
  <si>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oader, Sk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-</t>
    </r>
    <r>
      <rPr>
        <sz val="11"/>
        <color rgb="FF1F1F1F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</si>
  <si>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F1F1F"/>
        <rFont val="Calibri"/>
        <family val="2"/>
        <scheme val="minor"/>
      </rPr>
      <t>Operati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g Capaci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</si>
  <si>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1F1F1F"/>
        <rFont val="Calibri"/>
        <family val="2"/>
        <scheme val="minor"/>
      </rPr>
      <t>290</t>
    </r>
    <r>
      <rPr>
        <sz val="11"/>
        <color rgb="FF030303"/>
        <rFont val="Calibri"/>
        <family val="2"/>
        <scheme val="minor"/>
      </rPr>
      <t>1 t</t>
    </r>
    <r>
      <rPr>
        <sz val="11"/>
        <color rgb="FF1F1F1F"/>
        <rFont val="Calibri"/>
        <family val="2"/>
        <scheme val="minor"/>
      </rPr>
      <t xml:space="preserve">o 3300 </t>
    </r>
    <r>
      <rPr>
        <sz val="11"/>
        <color rgb="FF030303"/>
        <rFont val="Calibri"/>
        <family val="2"/>
        <scheme val="minor"/>
      </rPr>
      <t>Lb</t>
    </r>
    <r>
      <rPr>
        <sz val="11"/>
        <color rgb="FF1F1F1F"/>
        <rFont val="Calibri"/>
        <family val="2"/>
        <scheme val="minor"/>
      </rPr>
      <t>s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</si>
  <si>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8</t>
    </r>
    <r>
      <rPr>
        <sz val="11"/>
        <color rgb="FF030303"/>
        <rFont val="Calibri"/>
        <family val="2"/>
        <scheme val="minor"/>
      </rPr>
      <t>1</t>
    </r>
  </si>
  <si>
    <r>
      <rPr>
        <sz val="11"/>
        <color rgb="FF1F1F1F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ow </t>
    </r>
    <r>
      <rPr>
        <sz val="11"/>
        <color rgb="FF030303"/>
        <rFont val="Calibri"/>
        <family val="2"/>
        <scheme val="minor"/>
      </rPr>
      <t>Bl</t>
    </r>
    <r>
      <rPr>
        <sz val="11"/>
        <color rgb="FF1F1F1F"/>
        <rFont val="Calibri"/>
        <family val="2"/>
        <scheme val="minor"/>
      </rPr>
      <t xml:space="preserve">ower,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 Mntd</t>
    </r>
  </si>
  <si>
    <r>
      <rPr>
        <sz val="11"/>
        <color rgb="FF1F1F1F"/>
        <rFont val="Calibri"/>
        <family val="2"/>
        <scheme val="minor"/>
      </rPr>
      <t xml:space="preserve">600 </t>
    </r>
    <r>
      <rPr>
        <sz val="11"/>
        <color rgb="FF030303"/>
        <rFont val="Calibri"/>
        <family val="2"/>
        <scheme val="minor"/>
      </rPr>
      <t>Tph</t>
    </r>
  </si>
  <si>
    <r>
      <rPr>
        <sz val="11"/>
        <color rgb="FF1F1F1F"/>
        <rFont val="Calibri"/>
        <family val="2"/>
        <scheme val="minor"/>
      </rPr>
      <t>to 75</t>
    </r>
  </si>
  <si>
    <r>
      <rPr>
        <sz val="11"/>
        <color rgb="FF1F1F1F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ow </t>
    </r>
    <r>
      <rPr>
        <sz val="11"/>
        <color rgb="FF030303"/>
        <rFont val="Calibri"/>
        <family val="2"/>
        <scheme val="minor"/>
      </rPr>
      <t>Bl</t>
    </r>
    <r>
      <rPr>
        <sz val="11"/>
        <color rgb="FF1F1F1F"/>
        <rFont val="Calibri"/>
        <family val="2"/>
        <scheme val="minor"/>
      </rPr>
      <t xml:space="preserve">ower,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ck M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td</t>
    </r>
  </si>
  <si>
    <r>
      <rPr>
        <sz val="11"/>
        <color rgb="FF030303"/>
        <rFont val="Calibri"/>
        <family val="2"/>
        <scheme val="minor"/>
      </rPr>
      <t>14</t>
    </r>
    <r>
      <rPr>
        <sz val="11"/>
        <color rgb="FF1F1F1F"/>
        <rFont val="Calibri"/>
        <family val="2"/>
        <scheme val="minor"/>
      </rPr>
      <t xml:space="preserve">00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h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</si>
  <si>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oes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t i</t>
    </r>
    <r>
      <rPr>
        <sz val="11"/>
        <color rgb="FF1F1F1F"/>
        <rFont val="Calibri"/>
        <family val="2"/>
        <scheme val="minor"/>
      </rPr>
      <t>ncl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de t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uc</t>
    </r>
    <r>
      <rPr>
        <sz val="11"/>
        <color rgb="FF030303"/>
        <rFont val="Calibri"/>
        <family val="2"/>
        <scheme val="minor"/>
      </rPr>
      <t>k</t>
    </r>
  </si>
  <si>
    <r>
      <rPr>
        <sz val="11"/>
        <color rgb="FF1F1F1F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ow </t>
    </r>
    <r>
      <rPr>
        <sz val="11"/>
        <color rgb="FF030303"/>
        <rFont val="Calibri"/>
        <family val="2"/>
        <scheme val="minor"/>
      </rPr>
      <t>Bl</t>
    </r>
    <r>
      <rPr>
        <sz val="11"/>
        <color rgb="FF1F1F1F"/>
        <rFont val="Calibri"/>
        <family val="2"/>
        <scheme val="minor"/>
      </rPr>
      <t>ower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nt</t>
    </r>
    <r>
      <rPr>
        <sz val="11"/>
        <color rgb="FF1F1F1F"/>
        <rFont val="Calibri"/>
        <family val="2"/>
        <scheme val="minor"/>
      </rPr>
      <t>d</t>
    </r>
  </si>
  <si>
    <r>
      <rPr>
        <sz val="11"/>
        <color rgb="FF030303"/>
        <rFont val="Calibri"/>
        <family val="2"/>
        <scheme val="minor"/>
      </rPr>
      <t>2</t>
    </r>
    <r>
      <rPr>
        <sz val="11"/>
        <color rgb="FF1F1F1F"/>
        <rFont val="Calibri"/>
        <family val="2"/>
        <scheme val="minor"/>
      </rPr>
      <t xml:space="preserve">000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h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</si>
  <si>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340</t>
    </r>
  </si>
  <si>
    <r>
      <rPr>
        <sz val="11"/>
        <color rgb="FF1F1F1F"/>
        <rFont val="Calibri"/>
        <family val="2"/>
        <scheme val="minor"/>
      </rPr>
      <t xml:space="preserve">Snow </t>
    </r>
    <r>
      <rPr>
        <sz val="11"/>
        <color rgb="FF030303"/>
        <rFont val="Calibri"/>
        <family val="2"/>
        <scheme val="minor"/>
      </rPr>
      <t>Bl</t>
    </r>
    <r>
      <rPr>
        <sz val="11"/>
        <color rgb="FF1F1F1F"/>
        <rFont val="Calibri"/>
        <family val="2"/>
        <scheme val="minor"/>
      </rPr>
      <t xml:space="preserve">ower,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uck Mntd</t>
    </r>
  </si>
  <si>
    <r>
      <rPr>
        <sz val="11"/>
        <color rgb="FF1F1F1F"/>
        <rFont val="Calibri"/>
        <family val="2"/>
        <scheme val="minor"/>
      </rPr>
      <t xml:space="preserve">2500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ph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</si>
  <si>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400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</si>
  <si>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oes no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F1F1F"/>
        <rFont val="Calibri"/>
        <family val="2"/>
        <scheme val="minor"/>
      </rPr>
      <t>inc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 t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uck</t>
    </r>
  </si>
  <si>
    <r>
      <rPr>
        <sz val="11"/>
        <color rgb="FF1F1F1F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ow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hrowe</t>
    </r>
    <r>
      <rPr>
        <sz val="11"/>
        <color rgb="FF030303"/>
        <rFont val="Calibri"/>
        <family val="2"/>
        <scheme val="minor"/>
      </rPr>
      <t>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Wa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k Be</t>
    </r>
    <r>
      <rPr>
        <sz val="11"/>
        <color rgb="FF030303"/>
        <rFont val="Calibri"/>
        <family val="2"/>
        <scheme val="minor"/>
      </rPr>
      <t>hin</t>
    </r>
    <r>
      <rPr>
        <sz val="11"/>
        <color rgb="FF1F1F1F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</si>
  <si>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>Cu</t>
    </r>
    <r>
      <rPr>
        <sz val="11"/>
        <color rgb="FF030303"/>
        <rFont val="Calibri"/>
        <family val="2"/>
        <scheme val="minor"/>
      </rPr>
      <t>tt</t>
    </r>
    <r>
      <rPr>
        <sz val="11"/>
        <color rgb="FF1F1F1F"/>
        <rFont val="Calibri"/>
        <family val="2"/>
        <scheme val="minor"/>
      </rPr>
      <t>ing W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th</t>
    </r>
  </si>
  <si>
    <r>
      <rPr>
        <sz val="11"/>
        <color rgb="FF1F1F1F"/>
        <rFont val="Calibri"/>
        <family val="2"/>
        <scheme val="minor"/>
      </rPr>
      <t xml:space="preserve">25 </t>
    </r>
    <r>
      <rPr>
        <sz val="11"/>
        <color rgb="FF030303"/>
        <rFont val="Calibri"/>
        <family val="2"/>
        <scheme val="minor"/>
      </rPr>
      <t>in</t>
    </r>
  </si>
  <si>
    <r>
      <rPr>
        <sz val="11"/>
        <color rgb="FF1F1F1F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ow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h</t>
    </r>
    <r>
      <rPr>
        <sz val="11"/>
        <color rgb="FF030303"/>
        <rFont val="Calibri"/>
        <family val="2"/>
        <scheme val="minor"/>
      </rPr>
      <t>ro</t>
    </r>
    <r>
      <rPr>
        <sz val="11"/>
        <color rgb="FF1F1F1F"/>
        <rFont val="Calibri"/>
        <family val="2"/>
        <scheme val="minor"/>
      </rPr>
      <t>wer, Wa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 xml:space="preserve">k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hin</t>
    </r>
    <r>
      <rPr>
        <sz val="11"/>
        <color rgb="FF1F1F1F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</si>
  <si>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utt</t>
    </r>
    <r>
      <rPr>
        <sz val="11"/>
        <color rgb="FF1F1F1F"/>
        <rFont val="Calibri"/>
        <family val="2"/>
        <scheme val="minor"/>
      </rPr>
      <t>ing W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dth</t>
    </r>
  </si>
  <si>
    <r>
      <rPr>
        <sz val="11"/>
        <color rgb="FF1F1F1F"/>
        <rFont val="Calibri"/>
        <family val="2"/>
        <scheme val="minor"/>
      </rPr>
      <t xml:space="preserve">60 </t>
    </r>
    <r>
      <rPr>
        <sz val="11"/>
        <color rgb="FF030303"/>
        <rFont val="Calibri"/>
        <family val="2"/>
        <scheme val="minor"/>
      </rPr>
      <t>in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</si>
  <si>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15</t>
    </r>
  </si>
  <si>
    <r>
      <rPr>
        <sz val="11"/>
        <color rgb="FF1F1F1F"/>
        <rFont val="Calibri"/>
        <family val="2"/>
        <scheme val="minor"/>
      </rPr>
      <t>2</t>
    </r>
    <r>
      <rPr>
        <sz val="11"/>
        <color rgb="FF3F3F3F"/>
        <rFont val="Calibri"/>
        <family val="2"/>
        <scheme val="minor"/>
      </rPr>
      <t>,</t>
    </r>
    <r>
      <rPr>
        <sz val="11"/>
        <color rgb="FF1F1F1F"/>
        <rFont val="Calibri"/>
        <family val="2"/>
        <scheme val="minor"/>
      </rPr>
      <t xml:space="preserve">000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h</t>
    </r>
  </si>
  <si>
    <r>
      <rPr>
        <sz val="11"/>
        <color rgb="FF1F1F1F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ow </t>
    </r>
    <r>
      <rPr>
        <sz val="11"/>
        <color rgb="FF030303"/>
        <rFont val="Calibri"/>
        <family val="2"/>
        <scheme val="minor"/>
      </rPr>
      <t>Bl</t>
    </r>
    <r>
      <rPr>
        <sz val="11"/>
        <color rgb="FF1F1F1F"/>
        <rFont val="Calibri"/>
        <family val="2"/>
        <scheme val="minor"/>
      </rPr>
      <t>ower</t>
    </r>
  </si>
  <si>
    <r>
      <rPr>
        <sz val="11"/>
        <color rgb="FF1F1F1F"/>
        <rFont val="Calibri"/>
        <family val="2"/>
        <scheme val="minor"/>
      </rPr>
      <t>2,5</t>
    </r>
    <r>
      <rPr>
        <sz val="11"/>
        <color rgb="FF030303"/>
        <rFont val="Calibri"/>
        <family val="2"/>
        <scheme val="minor"/>
      </rPr>
      <t>0</t>
    </r>
    <r>
      <rPr>
        <sz val="11"/>
        <color rgb="FF1F1F1F"/>
        <rFont val="Calibri"/>
        <family val="2"/>
        <scheme val="minor"/>
      </rPr>
      <t xml:space="preserve">0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h</t>
    </r>
  </si>
  <si>
    <r>
      <rPr>
        <sz val="11"/>
        <color rgb="FF1F1F1F"/>
        <rFont val="Calibri"/>
        <family val="2"/>
        <scheme val="minor"/>
      </rPr>
      <t>3</t>
    </r>
    <r>
      <rPr>
        <sz val="11"/>
        <color rgb="FF3F3F3F"/>
        <rFont val="Calibri"/>
        <family val="2"/>
        <scheme val="minor"/>
      </rPr>
      <t>,</t>
    </r>
    <r>
      <rPr>
        <sz val="11"/>
        <color rgb="FF1F1F1F"/>
        <rFont val="Calibri"/>
        <family val="2"/>
        <scheme val="minor"/>
      </rPr>
      <t xml:space="preserve">500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h</t>
    </r>
  </si>
  <si>
    <r>
      <rPr>
        <sz val="11"/>
        <color rgb="FF1F1F1F"/>
        <rFont val="Calibri"/>
        <family val="2"/>
        <scheme val="minor"/>
      </rPr>
      <t>to 600</t>
    </r>
  </si>
  <si>
    <r>
      <rPr>
        <sz val="11"/>
        <color rgb="FF030303"/>
        <rFont val="Calibri"/>
        <family val="2"/>
        <scheme val="minor"/>
      </rPr>
      <t>Th</t>
    </r>
    <r>
      <rPr>
        <sz val="11"/>
        <color rgb="FF1F1F1F"/>
        <rFont val="Calibri"/>
        <family val="2"/>
        <scheme val="minor"/>
      </rPr>
      <t>e Va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mas 4500</t>
    </r>
  </si>
  <si>
    <r>
      <rPr>
        <sz val="11"/>
        <color rgb="FF1F1F1F"/>
        <rFont val="Calibri"/>
        <family val="2"/>
        <scheme val="minor"/>
      </rPr>
      <t xml:space="preserve">26 </t>
    </r>
    <r>
      <rPr>
        <sz val="11"/>
        <color rgb="FF030303"/>
        <rFont val="Calibri"/>
        <family val="2"/>
        <scheme val="minor"/>
      </rPr>
      <t xml:space="preserve">ft Pl </t>
    </r>
    <r>
      <rPr>
        <sz val="11"/>
        <color rgb="FF1F1F1F"/>
        <rFont val="Calibri"/>
        <family val="2"/>
        <scheme val="minor"/>
      </rPr>
      <t>ow,  20</t>
    </r>
    <r>
      <rPr>
        <sz val="11"/>
        <color rgb="FF030303"/>
        <rFont val="Calibri"/>
        <family val="2"/>
        <scheme val="minor"/>
      </rPr>
      <t>ft B</t>
    </r>
    <r>
      <rPr>
        <sz val="11"/>
        <color rgb="FF1F1F1F"/>
        <rFont val="Calibri"/>
        <family val="2"/>
        <scheme val="minor"/>
      </rPr>
      <t>roo</t>
    </r>
    <r>
      <rPr>
        <sz val="11"/>
        <color rgb="FF030303"/>
        <rFont val="Calibri"/>
        <family val="2"/>
        <scheme val="minor"/>
      </rPr>
      <t xml:space="preserve">m + </t>
    </r>
    <r>
      <rPr>
        <sz val="11"/>
        <color rgb="FF1F1F1F"/>
        <rFont val="Calibri"/>
        <family val="2"/>
        <scheme val="minor"/>
      </rPr>
      <t>Ai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b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as</t>
    </r>
    <r>
      <rPr>
        <sz val="11"/>
        <color rgb="FF030303"/>
        <rFont val="Calibri"/>
        <family val="2"/>
        <scheme val="minor"/>
      </rPr>
      <t>t</t>
    </r>
  </si>
  <si>
    <r>
      <rPr>
        <sz val="11"/>
        <color rgb="FF030303"/>
        <rFont val="Calibri"/>
        <family val="2"/>
        <scheme val="minor"/>
      </rPr>
      <t>Th</t>
    </r>
    <r>
      <rPr>
        <sz val="11"/>
        <color rgb="FF1F1F1F"/>
        <rFont val="Calibri"/>
        <family val="2"/>
        <scheme val="minor"/>
      </rPr>
      <t>e Va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mas 5500</t>
    </r>
  </si>
  <si>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M300</t>
    </r>
  </si>
  <si>
    <r>
      <rPr>
        <sz val="11"/>
        <color rgb="FF030303"/>
        <rFont val="Calibri"/>
        <family val="2"/>
        <scheme val="minor"/>
      </rPr>
      <t>Du</t>
    </r>
    <r>
      <rPr>
        <sz val="11"/>
        <color rgb="FF1F1F1F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F1F1F"/>
        <rFont val="Calibri"/>
        <family val="2"/>
        <scheme val="minor"/>
      </rPr>
      <t>Co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t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ol 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-I</t>
    </r>
    <r>
      <rPr>
        <sz val="11"/>
        <color rgb="FF1F1F1F"/>
        <rFont val="Calibri"/>
        <family val="2"/>
        <scheme val="minor"/>
      </rPr>
      <t xml:space="preserve">ce 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n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</si>
  <si>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300</t>
    </r>
    <r>
      <rPr>
        <sz val="11"/>
        <color rgb="FF030303"/>
        <rFont val="Calibri"/>
        <family val="2"/>
        <scheme val="minor"/>
      </rPr>
      <t>-</t>
    </r>
    <r>
      <rPr>
        <sz val="11"/>
        <color rgb="FF1F1F1F"/>
        <rFont val="Calibri"/>
        <family val="2"/>
        <scheme val="minor"/>
      </rPr>
      <t>2000 ga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</si>
  <si>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73</t>
    </r>
    <r>
      <rPr>
        <sz val="11"/>
        <color rgb="FF030303"/>
        <rFont val="Calibri"/>
        <family val="2"/>
        <scheme val="minor"/>
      </rPr>
      <t>"L</t>
    </r>
    <r>
      <rPr>
        <sz val="11"/>
        <color rgb="FF1F1F1F"/>
        <rFont val="Calibri"/>
        <family val="2"/>
        <scheme val="minor"/>
      </rPr>
      <t xml:space="preserve">x98"Wx </t>
    </r>
    <r>
      <rPr>
        <sz val="11"/>
        <color rgb="FF030303"/>
        <rFont val="Calibri"/>
        <family val="2"/>
        <scheme val="minor"/>
      </rPr>
      <t>51</t>
    </r>
    <r>
      <rPr>
        <sz val="11"/>
        <color rgb="FF1F1F1F"/>
        <rFont val="Calibri"/>
        <family val="2"/>
        <scheme val="minor"/>
      </rPr>
      <t>"</t>
    </r>
    <r>
      <rPr>
        <sz val="11"/>
        <color rgb="FF030303"/>
        <rFont val="Calibri"/>
        <family val="2"/>
        <scheme val="minor"/>
      </rPr>
      <t>H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</si>
  <si>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ydro P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mp w</t>
    </r>
    <r>
      <rPr>
        <sz val="11"/>
        <color rgb="FF3F3F3F"/>
        <rFont val="Calibri"/>
        <family val="2"/>
        <scheme val="minor"/>
      </rPr>
      <t>/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 xml:space="preserve">00' </t>
    </r>
    <r>
      <rPr>
        <sz val="11"/>
        <color rgb="FF030303"/>
        <rFont val="Calibri"/>
        <family val="2"/>
        <scheme val="minor"/>
      </rPr>
      <t>1</t>
    </r>
    <r>
      <rPr>
        <sz val="11"/>
        <color rgb="FF3F3F3F"/>
        <rFont val="Calibri"/>
        <family val="2"/>
        <scheme val="minor"/>
      </rPr>
      <t>/</t>
    </r>
    <r>
      <rPr>
        <sz val="11"/>
        <color rgb="FF1F1F1F"/>
        <rFont val="Calibri"/>
        <family val="2"/>
        <scheme val="minor"/>
      </rPr>
      <t xml:space="preserve">2"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ose</t>
    </r>
  </si>
  <si>
    <r>
      <rPr>
        <sz val="11"/>
        <color rgb="FF1F1F1F"/>
        <rFont val="Calibri"/>
        <family val="2"/>
        <scheme val="minor"/>
      </rPr>
      <t>hour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</si>
  <si>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oade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-</t>
    </r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ac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hoe, 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</si>
  <si>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oade</t>
    </r>
    <r>
      <rPr>
        <sz val="11"/>
        <color rgb="FF030303"/>
        <rFont val="Calibri"/>
        <family val="2"/>
        <scheme val="minor"/>
      </rPr>
      <t>r Bu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F1F1F"/>
        <rFont val="Calibri"/>
        <family val="2"/>
        <scheme val="minor"/>
      </rPr>
      <t>Ca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</si>
  <si>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oade</t>
    </r>
    <r>
      <rPr>
        <sz val="11"/>
        <color rgb="FF030303"/>
        <rFont val="Calibri"/>
        <family val="2"/>
        <scheme val="minor"/>
      </rPr>
      <t>r-B</t>
    </r>
    <r>
      <rPr>
        <sz val="11"/>
        <color rgb="FF1F1F1F"/>
        <rFont val="Calibri"/>
        <family val="2"/>
        <scheme val="minor"/>
      </rPr>
      <t>ackhoe, 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</si>
  <si>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oade</t>
    </r>
    <r>
      <rPr>
        <sz val="11"/>
        <color rgb="FF030303"/>
        <rFont val="Calibri"/>
        <family val="2"/>
        <scheme val="minor"/>
      </rPr>
      <t>r B</t>
    </r>
    <r>
      <rPr>
        <sz val="11"/>
        <color rgb="FF1F1F1F"/>
        <rFont val="Calibri"/>
        <family val="2"/>
        <scheme val="minor"/>
      </rPr>
      <t>ucke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F1F1F"/>
        <rFont val="Calibri"/>
        <family val="2"/>
        <scheme val="minor"/>
      </rPr>
      <t>Capaci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</si>
  <si>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 xml:space="preserve">1 </t>
    </r>
    <r>
      <rPr>
        <sz val="11"/>
        <color rgb="FF1F1F1F"/>
        <rFont val="Calibri"/>
        <family val="2"/>
        <scheme val="minor"/>
      </rPr>
      <t>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</si>
  <si>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7</t>
    </r>
    <r>
      <rPr>
        <sz val="11"/>
        <color rgb="FF1F1F1F"/>
        <rFont val="Calibri"/>
        <family val="2"/>
        <scheme val="minor"/>
      </rPr>
      <t>0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</si>
  <si>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oade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 xml:space="preserve">ackhoe </t>
    </r>
    <r>
      <rPr>
        <sz val="11"/>
        <color rgb="FF030303"/>
        <rFont val="Calibri"/>
        <family val="2"/>
        <scheme val="minor"/>
      </rPr>
      <t>Buc</t>
    </r>
    <r>
      <rPr>
        <sz val="11"/>
        <color rgb="FF1F1F1F"/>
        <rFont val="Calibri"/>
        <family val="2"/>
        <scheme val="minor"/>
      </rPr>
      <t>ke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s 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nc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ude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.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</si>
  <si>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oad</t>
    </r>
    <r>
      <rPr>
        <sz val="11"/>
        <color rgb="FF030303"/>
        <rFont val="Calibri"/>
        <family val="2"/>
        <scheme val="minor"/>
      </rPr>
      <t>er</t>
    </r>
    <r>
      <rPr>
        <sz val="11"/>
        <color rgb="FF1F1F1F"/>
        <rFont val="Calibri"/>
        <family val="2"/>
        <scheme val="minor"/>
      </rPr>
      <t>-</t>
    </r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ackh</t>
    </r>
    <r>
      <rPr>
        <sz val="11"/>
        <color rgb="FF030303"/>
        <rFont val="Calibri"/>
        <family val="2"/>
        <scheme val="minor"/>
      </rPr>
      <t>o</t>
    </r>
    <r>
      <rPr>
        <sz val="11"/>
        <color rgb="FF1F1F1F"/>
        <rFont val="Calibri"/>
        <family val="2"/>
        <scheme val="minor"/>
      </rPr>
      <t>e, 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</si>
  <si>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 xml:space="preserve">oader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uc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et Capaci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</si>
  <si>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.5 CY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</si>
  <si>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oade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 xml:space="preserve">ackhoe </t>
    </r>
    <r>
      <rPr>
        <sz val="11"/>
        <color rgb="FF030303"/>
        <rFont val="Calibri"/>
        <family val="2"/>
        <scheme val="minor"/>
      </rPr>
      <t>Bu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s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ded</t>
    </r>
    <r>
      <rPr>
        <sz val="11"/>
        <color rgb="FF030303"/>
        <rFont val="Calibri"/>
        <family val="2"/>
        <scheme val="minor"/>
      </rPr>
      <t>.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</si>
  <si>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oade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-</t>
    </r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ack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oe, 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</si>
  <si>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oade</t>
    </r>
    <r>
      <rPr>
        <sz val="11"/>
        <color rgb="FF030303"/>
        <rFont val="Calibri"/>
        <family val="2"/>
        <scheme val="minor"/>
      </rPr>
      <t>r B</t>
    </r>
    <r>
      <rPr>
        <sz val="11"/>
        <color rgb="FF1F1F1F"/>
        <rFont val="Calibri"/>
        <family val="2"/>
        <scheme val="minor"/>
      </rPr>
      <t>ucket Capaci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</si>
  <si>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.75 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</si>
  <si>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11</t>
    </r>
    <r>
      <rPr>
        <sz val="11"/>
        <color rgb="FF1F1F1F"/>
        <rFont val="Calibri"/>
        <family val="2"/>
        <scheme val="minor"/>
      </rPr>
      <t>5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</si>
  <si>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k Capacity Mo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nted o</t>
    </r>
    <r>
      <rPr>
        <sz val="11"/>
        <color rgb="FF030303"/>
        <rFont val="Calibri"/>
        <family val="2"/>
        <scheme val="minor"/>
      </rPr>
      <t>n Tr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le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</si>
  <si>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F1F1F"/>
        <rFont val="Calibri"/>
        <family val="2"/>
        <scheme val="minor"/>
      </rPr>
      <t>550 Ga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</si>
  <si>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k Ca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 Mo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nted o</t>
    </r>
    <r>
      <rPr>
        <sz val="11"/>
        <color rgb="FF030303"/>
        <rFont val="Calibri"/>
        <family val="2"/>
        <scheme val="minor"/>
      </rPr>
      <t>n Tr</t>
    </r>
    <r>
      <rPr>
        <sz val="11"/>
        <color rgb="FF1F1F1F"/>
        <rFont val="Calibri"/>
        <family val="2"/>
        <scheme val="minor"/>
      </rPr>
      <t>aile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</si>
  <si>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F1F1F"/>
        <rFont val="Calibri"/>
        <family val="2"/>
        <scheme val="minor"/>
      </rPr>
      <t xml:space="preserve">1000 </t>
    </r>
    <r>
      <rPr>
        <sz val="11"/>
        <color rgb="FF030303"/>
        <rFont val="Calibri"/>
        <family val="2"/>
        <scheme val="minor"/>
      </rPr>
      <t>G</t>
    </r>
    <r>
      <rPr>
        <sz val="11"/>
        <color rgb="FF1F1F1F"/>
        <rFont val="Calibri"/>
        <family val="2"/>
        <scheme val="minor"/>
      </rPr>
      <t>al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</si>
  <si>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k Capacity Mo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nt</t>
    </r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d o</t>
    </r>
    <r>
      <rPr>
        <sz val="11"/>
        <color rgb="FF030303"/>
        <rFont val="Calibri"/>
        <family val="2"/>
        <scheme val="minor"/>
      </rPr>
      <t>n Tru</t>
    </r>
    <r>
      <rPr>
        <sz val="11"/>
        <color rgb="FF1F1F1F"/>
        <rFont val="Calibri"/>
        <family val="2"/>
        <scheme val="minor"/>
      </rPr>
      <t>ck</t>
    </r>
  </si>
  <si>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000 Gal</t>
    </r>
  </si>
  <si>
    <r>
      <rPr>
        <sz val="11"/>
        <color rgb="FF030303"/>
        <rFont val="Calibri"/>
        <family val="2"/>
        <scheme val="minor"/>
      </rPr>
      <t>Di</t>
    </r>
    <r>
      <rPr>
        <sz val="11"/>
        <color rgb="FF1F1F1F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tri</t>
    </r>
    <r>
      <rPr>
        <sz val="11"/>
        <color rgb="FF1F1F1F"/>
        <rFont val="Calibri"/>
        <family val="2"/>
        <scheme val="minor"/>
      </rPr>
      <t>b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to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</si>
  <si>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ETN</t>
    </r>
    <r>
      <rPr>
        <sz val="11"/>
        <color rgb="FF1F1F1F"/>
        <rFont val="Calibri"/>
        <family val="2"/>
        <scheme val="minor"/>
      </rPr>
      <t>Y</t>
    </r>
    <r>
      <rPr>
        <sz val="11"/>
        <color rgb="FF030303"/>
        <rFont val="Calibri"/>
        <family val="2"/>
        <scheme val="minor"/>
      </rPr>
      <t xml:space="preserve">RE </t>
    </r>
    <r>
      <rPr>
        <sz val="11"/>
        <color rgb="FF1F1F1F"/>
        <rFont val="Calibri"/>
        <family val="2"/>
        <scheme val="minor"/>
      </rPr>
      <t>Oi</t>
    </r>
    <r>
      <rPr>
        <sz val="11"/>
        <color rgb="FF030303"/>
        <rFont val="Calibri"/>
        <family val="2"/>
        <scheme val="minor"/>
      </rPr>
      <t>l Di</t>
    </r>
    <r>
      <rPr>
        <sz val="11"/>
        <color rgb="FF1F1F1F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ib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to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Mode</t>
    </r>
    <r>
      <rPr>
        <sz val="11"/>
        <color rgb="FF030303"/>
        <rFont val="Calibri"/>
        <family val="2"/>
        <scheme val="minor"/>
      </rPr>
      <t>l - PB</t>
    </r>
    <r>
      <rPr>
        <sz val="11"/>
        <color rgb="FF1F1F1F"/>
        <rFont val="Calibri"/>
        <family val="2"/>
        <scheme val="minor"/>
      </rPr>
      <t>3</t>
    </r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8</t>
    </r>
  </si>
  <si>
    <r>
      <rPr>
        <sz val="11"/>
        <color rgb="FF030303"/>
        <rFont val="Calibri"/>
        <family val="2"/>
        <scheme val="minor"/>
      </rPr>
      <t xml:space="preserve">ETN </t>
    </r>
    <r>
      <rPr>
        <sz val="11"/>
        <color rgb="FF1F1F1F"/>
        <rFont val="Calibri"/>
        <family val="2"/>
        <scheme val="minor"/>
      </rPr>
      <t>Y</t>
    </r>
    <r>
      <rPr>
        <sz val="11"/>
        <color rgb="FF030303"/>
        <rFont val="Calibri"/>
        <family val="2"/>
        <scheme val="minor"/>
      </rPr>
      <t xml:space="preserve">RE </t>
    </r>
    <r>
      <rPr>
        <sz val="11"/>
        <color rgb="FF1F1F1F"/>
        <rFont val="Calibri"/>
        <family val="2"/>
        <scheme val="minor"/>
      </rPr>
      <t>Q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ad C</t>
    </r>
    <r>
      <rPr>
        <sz val="11"/>
        <color rgb="FF030303"/>
        <rFont val="Calibri"/>
        <family val="2"/>
        <scheme val="minor"/>
      </rPr>
      <t>hi</t>
    </r>
    <r>
      <rPr>
        <sz val="11"/>
        <color rgb="FF1F1F1F"/>
        <rFont val="Calibri"/>
        <family val="2"/>
        <scheme val="minor"/>
      </rPr>
      <t>p S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rea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</si>
  <si>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F1F1F"/>
        <rFont val="Calibri"/>
        <family val="2"/>
        <scheme val="minor"/>
      </rPr>
      <t xml:space="preserve">Capac 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ty</t>
    </r>
  </si>
  <si>
    <r>
      <rPr>
        <sz val="11"/>
        <color rgb="FF1F1F1F"/>
        <rFont val="Calibri"/>
        <family val="2"/>
        <scheme val="minor"/>
      </rPr>
      <t>20 CY</t>
    </r>
  </si>
  <si>
    <r>
      <rPr>
        <sz val="11"/>
        <color rgb="FF1F1F1F"/>
        <rFont val="Calibri"/>
        <family val="2"/>
        <scheme val="minor"/>
      </rPr>
      <t>Ca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ty</t>
    </r>
  </si>
  <si>
    <r>
      <rPr>
        <sz val="11"/>
        <color rgb="FF1F1F1F"/>
        <rFont val="Calibri"/>
        <family val="2"/>
        <scheme val="minor"/>
      </rPr>
      <t>30 CY</t>
    </r>
  </si>
  <si>
    <r>
      <rPr>
        <sz val="11"/>
        <color rgb="FF1F1F1F"/>
        <rFont val="Calibri"/>
        <family val="2"/>
        <scheme val="minor"/>
      </rPr>
      <t xml:space="preserve">30 </t>
    </r>
    <r>
      <rPr>
        <sz val="11"/>
        <color rgb="FF030303"/>
        <rFont val="Calibri"/>
        <family val="2"/>
        <scheme val="minor"/>
      </rPr>
      <t>Ton</t>
    </r>
    <r>
      <rPr>
        <sz val="11"/>
        <color rgb="FF1F1F1F"/>
        <rFont val="Calibri"/>
        <family val="2"/>
        <scheme val="minor"/>
      </rPr>
      <t>s</t>
    </r>
  </si>
  <si>
    <r>
      <rPr>
        <sz val="11"/>
        <color rgb="FF1F1F1F"/>
        <rFont val="Calibri"/>
        <family val="2"/>
        <scheme val="minor"/>
      </rPr>
      <t xml:space="preserve">40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s</t>
    </r>
  </si>
  <si>
    <r>
      <rPr>
        <sz val="11"/>
        <color rgb="FF1F1F1F"/>
        <rFont val="Calibri"/>
        <family val="2"/>
        <scheme val="minor"/>
      </rPr>
      <t xml:space="preserve">60 </t>
    </r>
    <r>
      <rPr>
        <sz val="11"/>
        <color rgb="FF030303"/>
        <rFont val="Calibri"/>
        <family val="2"/>
        <scheme val="minor"/>
      </rPr>
      <t>Ton</t>
    </r>
    <r>
      <rPr>
        <sz val="11"/>
        <color rgb="FF1F1F1F"/>
        <rFont val="Calibri"/>
        <family val="2"/>
        <scheme val="minor"/>
      </rPr>
      <t>s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</si>
  <si>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q</t>
    </r>
    <r>
      <rPr>
        <sz val="11"/>
        <color rgb="FF030303"/>
        <rFont val="Calibri"/>
        <family val="2"/>
        <scheme val="minor"/>
      </rPr>
      <t>ui</t>
    </r>
    <r>
      <rPr>
        <sz val="11"/>
        <color rgb="FF1F1F1F"/>
        <rFont val="Calibri"/>
        <family val="2"/>
        <scheme val="minor"/>
      </rPr>
      <t>pme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t</t>
    </r>
  </si>
  <si>
    <r>
      <rPr>
        <sz val="11"/>
        <color rgb="FF1F1F1F"/>
        <rFont val="Calibri"/>
        <family val="2"/>
        <scheme val="minor"/>
      </rPr>
      <t xml:space="preserve">120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ons</t>
    </r>
  </si>
  <si>
    <r>
      <rPr>
        <sz val="11"/>
        <color rgb="FF1F1F1F"/>
        <rFont val="Calibri"/>
        <family val="2"/>
        <scheme val="minor"/>
      </rPr>
      <t>Ta</t>
    </r>
    <r>
      <rPr>
        <sz val="11"/>
        <color rgb="FF030303"/>
        <rFont val="Calibri"/>
        <family val="2"/>
        <scheme val="minor"/>
      </rPr>
      <t xml:space="preserve">nk </t>
    </r>
    <r>
      <rPr>
        <sz val="11"/>
        <color rgb="FF1F1F1F"/>
        <rFont val="Calibri"/>
        <family val="2"/>
        <scheme val="minor"/>
      </rPr>
      <t>Capacity</t>
    </r>
  </si>
  <si>
    <r>
      <rPr>
        <sz val="11"/>
        <color rgb="FF1F1F1F"/>
        <rFont val="Calibri"/>
        <family val="2"/>
        <scheme val="minor"/>
      </rPr>
      <t>4000 Gal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</si>
  <si>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k Capacity</t>
    </r>
  </si>
  <si>
    <r>
      <rPr>
        <sz val="11"/>
        <color rgb="FF1F1F1F"/>
        <rFont val="Calibri"/>
        <family val="2"/>
        <scheme val="minor"/>
      </rPr>
      <t>6000 Gal</t>
    </r>
  </si>
  <si>
    <r>
      <rPr>
        <sz val="11"/>
        <color rgb="FF030303"/>
        <rFont val="Calibri"/>
        <family val="2"/>
        <scheme val="minor"/>
      </rPr>
      <t>Tan</t>
    </r>
    <r>
      <rPr>
        <sz val="11"/>
        <color rgb="FF1F1F1F"/>
        <rFont val="Calibri"/>
        <family val="2"/>
        <scheme val="minor"/>
      </rPr>
      <t>k Capaci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</si>
  <si>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1F1F1F"/>
        <rFont val="Calibri"/>
        <family val="2"/>
        <scheme val="minor"/>
      </rPr>
      <t>10000 Ga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</si>
  <si>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14</t>
    </r>
    <r>
      <rPr>
        <sz val="11"/>
        <color rgb="FF1F1F1F"/>
        <rFont val="Calibri"/>
        <family val="2"/>
        <scheme val="minor"/>
      </rPr>
      <t>000 Ga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</si>
  <si>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1F1F1F"/>
        <rFont val="Calibri"/>
        <family val="2"/>
        <scheme val="minor"/>
      </rPr>
      <t>1000 ga</t>
    </r>
    <r>
      <rPr>
        <sz val="11"/>
        <color rgb="FF030303"/>
        <rFont val="Calibri"/>
        <family val="2"/>
        <scheme val="minor"/>
      </rPr>
      <t>l. t</t>
    </r>
    <r>
      <rPr>
        <sz val="11"/>
        <color rgb="FF1F1F1F"/>
        <rFont val="Calibri"/>
        <family val="2"/>
        <scheme val="minor"/>
      </rPr>
      <t>ank</t>
    </r>
  </si>
  <si>
    <r>
      <rPr>
        <sz val="11"/>
        <color rgb="FF030303"/>
        <rFont val="Calibri"/>
        <family val="2"/>
        <scheme val="minor"/>
      </rPr>
      <t>Tu</t>
    </r>
    <r>
      <rPr>
        <sz val="11"/>
        <color rgb="FF1F1F1F"/>
        <rFont val="Calibri"/>
        <family val="2"/>
        <scheme val="minor"/>
      </rPr>
      <t>b G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inde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</si>
  <si>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44</t>
    </r>
    <r>
      <rPr>
        <sz val="11"/>
        <color rgb="FF1F1F1F"/>
        <rFont val="Calibri"/>
        <family val="2"/>
        <scheme val="minor"/>
      </rPr>
      <t>0</t>
    </r>
  </si>
  <si>
    <r>
      <rPr>
        <sz val="11"/>
        <color rgb="FF030303"/>
        <rFont val="Calibri"/>
        <family val="2"/>
        <scheme val="minor"/>
      </rPr>
      <t>Tu</t>
    </r>
    <r>
      <rPr>
        <sz val="11"/>
        <color rgb="FF1F1F1F"/>
        <rFont val="Calibri"/>
        <family val="2"/>
        <scheme val="minor"/>
      </rPr>
      <t xml:space="preserve">b </t>
    </r>
    <r>
      <rPr>
        <sz val="11"/>
        <color rgb="FF030303"/>
        <rFont val="Calibri"/>
        <family val="2"/>
        <scheme val="minor"/>
      </rPr>
      <t>Grin</t>
    </r>
    <r>
      <rPr>
        <sz val="11"/>
        <color rgb="FF1F1F1F"/>
        <rFont val="Calibri"/>
        <family val="2"/>
        <scheme val="minor"/>
      </rPr>
      <t>de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</si>
  <si>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630</t>
    </r>
  </si>
  <si>
    <r>
      <rPr>
        <sz val="11"/>
        <color rgb="FF030303"/>
        <rFont val="Calibri"/>
        <family val="2"/>
        <scheme val="minor"/>
      </rPr>
      <t>Tu</t>
    </r>
    <r>
      <rPr>
        <sz val="11"/>
        <color rgb="FF1F1F1F"/>
        <rFont val="Calibri"/>
        <family val="2"/>
        <scheme val="minor"/>
      </rPr>
      <t>b Grinder</t>
    </r>
  </si>
  <si>
    <r>
      <rPr>
        <sz val="11"/>
        <color rgb="FF1F1F1F"/>
        <rFont val="Calibri"/>
        <family val="2"/>
        <scheme val="minor"/>
      </rPr>
      <t>to 760</t>
    </r>
  </si>
  <si>
    <r>
      <rPr>
        <sz val="11"/>
        <color rgb="FF1F1F1F"/>
        <rFont val="Calibri"/>
        <family val="2"/>
        <scheme val="minor"/>
      </rPr>
      <t xml:space="preserve">Model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G6000</t>
    </r>
  </si>
  <si>
    <r>
      <rPr>
        <sz val="11"/>
        <color rgb="FF1F1F1F"/>
        <rFont val="Calibri"/>
        <family val="2"/>
        <scheme val="minor"/>
      </rPr>
      <t>St</t>
    </r>
    <r>
      <rPr>
        <sz val="11"/>
        <color rgb="FF030303"/>
        <rFont val="Calibri"/>
        <family val="2"/>
        <scheme val="minor"/>
      </rPr>
      <t>um</t>
    </r>
    <r>
      <rPr>
        <sz val="11"/>
        <color rgb="FF1F1F1F"/>
        <rFont val="Calibri"/>
        <family val="2"/>
        <scheme val="minor"/>
      </rPr>
      <t>p G</t>
    </r>
    <r>
      <rPr>
        <sz val="11"/>
        <color rgb="FF030303"/>
        <rFont val="Calibri"/>
        <family val="2"/>
        <scheme val="minor"/>
      </rPr>
      <t>ri</t>
    </r>
    <r>
      <rPr>
        <sz val="11"/>
        <color rgb="FF1F1F1F"/>
        <rFont val="Calibri"/>
        <family val="2"/>
        <scheme val="minor"/>
      </rPr>
      <t>nde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</si>
  <si>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988 Ve</t>
    </r>
    <r>
      <rPr>
        <sz val="11"/>
        <color rgb="FF030303"/>
        <rFont val="Calibri"/>
        <family val="2"/>
        <scheme val="minor"/>
      </rPr>
      <t>rm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SC-</t>
    </r>
    <r>
      <rPr>
        <sz val="11"/>
        <color rgb="FF030303"/>
        <rFont val="Calibri"/>
        <family val="2"/>
        <scheme val="minor"/>
      </rPr>
      <t>11</t>
    </r>
    <r>
      <rPr>
        <sz val="11"/>
        <color rgb="FF1F1F1F"/>
        <rFont val="Calibri"/>
        <family val="2"/>
        <scheme val="minor"/>
      </rPr>
      <t>2</t>
    </r>
  </si>
  <si>
    <r>
      <rPr>
        <sz val="11"/>
        <color rgb="FF1F1F1F"/>
        <rFont val="Calibri"/>
        <family val="2"/>
        <scheme val="minor"/>
      </rPr>
      <t>Stu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p Gr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der</t>
    </r>
  </si>
  <si>
    <r>
      <rPr>
        <sz val="11"/>
        <color rgb="FF1F1F1F"/>
        <rFont val="Calibri"/>
        <family val="2"/>
        <scheme val="minor"/>
      </rPr>
      <t>24" gr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ding 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</si>
  <si>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1F1F1F"/>
        <rFont val="Calibri"/>
        <family val="2"/>
        <scheme val="minor"/>
      </rPr>
      <t>Spraye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, Seed</t>
    </r>
  </si>
  <si>
    <r>
      <rPr>
        <sz val="11"/>
        <color rgb="FF1F1F1F"/>
        <rFont val="Calibri"/>
        <family val="2"/>
        <scheme val="minor"/>
      </rPr>
      <t>Wo</t>
    </r>
    <r>
      <rPr>
        <sz val="11"/>
        <color rgb="FF030303"/>
        <rFont val="Calibri"/>
        <family val="2"/>
        <scheme val="minor"/>
      </rPr>
      <t>rkin</t>
    </r>
    <r>
      <rPr>
        <sz val="11"/>
        <color rgb="FF1F1F1F"/>
        <rFont val="Calibri"/>
        <family val="2"/>
        <scheme val="minor"/>
      </rPr>
      <t>g 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ty</t>
    </r>
  </si>
  <si>
    <r>
      <rPr>
        <sz val="11"/>
        <color rgb="FF1F1F1F"/>
        <rFont val="Calibri"/>
        <family val="2"/>
        <scheme val="minor"/>
      </rPr>
      <t>750 Ga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</si>
  <si>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1F1F1F"/>
        <rFont val="Calibri"/>
        <family val="2"/>
        <scheme val="minor"/>
      </rPr>
      <t>Sprayer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Seed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</si>
  <si>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250 Gal</t>
    </r>
  </si>
  <si>
    <r>
      <rPr>
        <sz val="11"/>
        <color rgb="FF1F1F1F"/>
        <rFont val="Calibri"/>
        <family val="2"/>
        <scheme val="minor"/>
      </rPr>
      <t>to 50</t>
    </r>
  </si>
  <si>
    <r>
      <rPr>
        <sz val="11"/>
        <color rgb="FF1F1F1F"/>
        <rFont val="Calibri"/>
        <family val="2"/>
        <scheme val="minor"/>
      </rPr>
      <t>Wor</t>
    </r>
    <r>
      <rPr>
        <sz val="11"/>
        <color rgb="FF030303"/>
        <rFont val="Calibri"/>
        <family val="2"/>
        <scheme val="minor"/>
      </rPr>
      <t>kin</t>
    </r>
    <r>
      <rPr>
        <sz val="11"/>
        <color rgb="FF1F1F1F"/>
        <rFont val="Calibri"/>
        <family val="2"/>
        <scheme val="minor"/>
      </rPr>
      <t>g 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ty</t>
    </r>
  </si>
  <si>
    <r>
      <rPr>
        <sz val="11"/>
        <color rgb="FF1F1F1F"/>
        <rFont val="Calibri"/>
        <family val="2"/>
        <scheme val="minor"/>
      </rPr>
      <t>3500 Gal</t>
    </r>
  </si>
  <si>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ul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 xml:space="preserve">er,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rai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er Mn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</si>
  <si>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>Wor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ing 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ty</t>
    </r>
  </si>
  <si>
    <r>
      <rPr>
        <sz val="11"/>
        <color rgb="FF1F1F1F"/>
        <rFont val="Calibri"/>
        <family val="2"/>
        <scheme val="minor"/>
      </rPr>
      <t xml:space="preserve">7 </t>
    </r>
    <r>
      <rPr>
        <sz val="11"/>
        <color rgb="FF030303"/>
        <rFont val="Calibri"/>
        <family val="2"/>
        <scheme val="minor"/>
      </rPr>
      <t>TPH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</si>
  <si>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35</t>
    </r>
  </si>
  <si>
    <r>
      <rPr>
        <sz val="11"/>
        <color rgb="FF1D1D1D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ul</t>
    </r>
    <r>
      <rPr>
        <sz val="11"/>
        <color rgb="FF343434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 xml:space="preserve">er,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rai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er Mntd</t>
    </r>
  </si>
  <si>
    <r>
      <rPr>
        <sz val="11"/>
        <color rgb="FF343434"/>
        <rFont val="Calibri"/>
        <family val="2"/>
        <scheme val="minor"/>
      </rPr>
      <t>Wor</t>
    </r>
    <r>
      <rPr>
        <sz val="11"/>
        <color rgb="FF030303"/>
        <rFont val="Calibri"/>
        <family val="2"/>
        <scheme val="minor"/>
      </rPr>
      <t>k</t>
    </r>
    <r>
      <rPr>
        <sz val="11"/>
        <color rgb="FF1D1D1D"/>
        <rFont val="Calibri"/>
        <family val="2"/>
        <scheme val="minor"/>
      </rPr>
      <t>ing 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ty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</si>
  <si>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 xml:space="preserve">0 </t>
    </r>
    <r>
      <rPr>
        <sz val="11"/>
        <color rgb="FF030303"/>
        <rFont val="Calibri"/>
        <family val="2"/>
        <scheme val="minor"/>
      </rPr>
      <t>TPH</t>
    </r>
  </si>
  <si>
    <r>
      <rPr>
        <sz val="11"/>
        <color rgb="FF1D1D1D"/>
        <rFont val="Calibri"/>
        <family val="2"/>
        <scheme val="minor"/>
      </rPr>
      <t>to 55</t>
    </r>
  </si>
  <si>
    <r>
      <rPr>
        <sz val="11"/>
        <color rgb="FF1D1D1D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ul</t>
    </r>
    <r>
      <rPr>
        <sz val="11"/>
        <color rgb="FF1D1D1D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 xml:space="preserve">er,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ai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nt</t>
    </r>
    <r>
      <rPr>
        <sz val="11"/>
        <color rgb="FF1D1D1D"/>
        <rFont val="Calibri"/>
        <family val="2"/>
        <scheme val="minor"/>
      </rPr>
      <t>d</t>
    </r>
  </si>
  <si>
    <r>
      <rPr>
        <sz val="11"/>
        <color rgb="FF1D1D1D"/>
        <rFont val="Calibri"/>
        <family val="2"/>
        <scheme val="minor"/>
      </rPr>
      <t>Wo</t>
    </r>
    <r>
      <rPr>
        <sz val="11"/>
        <color rgb="FF030303"/>
        <rFont val="Calibri"/>
        <family val="2"/>
        <scheme val="minor"/>
      </rPr>
      <t>rkin</t>
    </r>
    <r>
      <rPr>
        <sz val="11"/>
        <color rgb="FF1D1D1D"/>
        <rFont val="Calibri"/>
        <family val="2"/>
        <scheme val="minor"/>
      </rPr>
      <t>g 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ty</t>
    </r>
  </si>
  <si>
    <r>
      <rPr>
        <sz val="11"/>
        <color rgb="FF1D1D1D"/>
        <rFont val="Calibri"/>
        <family val="2"/>
        <scheme val="minor"/>
      </rPr>
      <t>2</t>
    </r>
    <r>
      <rPr>
        <sz val="11"/>
        <color rgb="FF030303"/>
        <rFont val="Calibri"/>
        <family val="2"/>
        <scheme val="minor"/>
      </rPr>
      <t>0 TPH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</si>
  <si>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20</t>
    </r>
  </si>
  <si>
    <r>
      <rPr>
        <sz val="11"/>
        <color rgb="FF1D1D1D"/>
        <rFont val="Calibri"/>
        <family val="2"/>
        <scheme val="minor"/>
      </rPr>
      <t>Scraper</t>
    </r>
  </si>
  <si>
    <r>
      <rPr>
        <sz val="11"/>
        <color rgb="FF1D1D1D"/>
        <rFont val="Calibri"/>
        <family val="2"/>
        <scheme val="minor"/>
      </rPr>
      <t>So</t>
    </r>
    <r>
      <rPr>
        <sz val="11"/>
        <color rgb="FF030303"/>
        <rFont val="Calibri"/>
        <family val="2"/>
        <scheme val="minor"/>
      </rPr>
      <t xml:space="preserve">il </t>
    </r>
    <r>
      <rPr>
        <sz val="11"/>
        <color rgb="FF1D1D1D"/>
        <rFont val="Calibri"/>
        <family val="2"/>
        <scheme val="minor"/>
      </rPr>
      <t>Recyc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er WR 2</t>
    </r>
    <r>
      <rPr>
        <sz val="11"/>
        <color rgb="FF030303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>00</t>
    </r>
  </si>
  <si>
    <r>
      <rPr>
        <sz val="11"/>
        <color rgb="FF1D1D1D"/>
        <rFont val="Calibri"/>
        <family val="2"/>
        <scheme val="minor"/>
      </rPr>
      <t>w 317 ga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D1D1D"/>
        <rFont val="Calibri"/>
        <family val="2"/>
        <scheme val="minor"/>
      </rPr>
      <t>f</t>
    </r>
    <r>
      <rPr>
        <sz val="11"/>
        <color rgb="FF030303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>el ta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k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</si>
  <si>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er CA</t>
    </r>
    <r>
      <rPr>
        <sz val="11"/>
        <color rgb="FF030303"/>
        <rFont val="Calibri"/>
        <family val="2"/>
        <scheme val="minor"/>
      </rPr>
      <t>T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</si>
  <si>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oub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 xml:space="preserve">e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ll</t>
    </r>
    <r>
      <rPr>
        <sz val="11"/>
        <color rgb="FF1D1D1D"/>
        <rFont val="Calibri"/>
        <family val="2"/>
        <scheme val="minor"/>
      </rPr>
      <t xml:space="preserve">y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>otto</t>
    </r>
    <r>
      <rPr>
        <sz val="11"/>
        <color rgb="FF030303"/>
        <rFont val="Calibri"/>
        <family val="2"/>
        <scheme val="minor"/>
      </rPr>
      <t>m-</t>
    </r>
    <r>
      <rPr>
        <sz val="11"/>
        <color rgb="FF1D1D1D"/>
        <rFont val="Calibri"/>
        <family val="2"/>
        <scheme val="minor"/>
      </rPr>
      <t>du</t>
    </r>
    <r>
      <rPr>
        <sz val="11"/>
        <color rgb="FF030303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 xml:space="preserve">p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ra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le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</si>
  <si>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26 CY of so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 xml:space="preserve">l </t>
    </r>
    <r>
      <rPr>
        <sz val="11"/>
        <color rgb="FF030303"/>
        <rFont val="Calibri"/>
        <family val="2"/>
        <scheme val="minor"/>
      </rPr>
      <t xml:space="preserve">in 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e du</t>
    </r>
    <r>
      <rPr>
        <sz val="11"/>
        <color rgb="FF030303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</si>
  <si>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3 CY  o</t>
    </r>
    <r>
      <rPr>
        <sz val="11"/>
        <color rgb="FF030303"/>
        <rFont val="Calibri"/>
        <family val="2"/>
        <scheme val="minor"/>
      </rPr>
      <t xml:space="preserve">f </t>
    </r>
    <r>
      <rPr>
        <sz val="11"/>
        <color rgb="FF1D1D1D"/>
        <rFont val="Calibri"/>
        <family val="2"/>
        <scheme val="minor"/>
      </rPr>
      <t>soi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D1D1D"/>
        <rFont val="Calibri"/>
        <family val="2"/>
        <scheme val="minor"/>
      </rPr>
      <t>eac</t>
    </r>
    <r>
      <rPr>
        <sz val="11"/>
        <color rgb="FF030303"/>
        <rFont val="Calibri"/>
        <family val="2"/>
        <scheme val="minor"/>
      </rPr>
      <t>h b</t>
    </r>
    <r>
      <rPr>
        <sz val="11"/>
        <color rgb="FF1D1D1D"/>
        <rFont val="Calibri"/>
        <family val="2"/>
        <scheme val="minor"/>
      </rPr>
      <t>er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</si>
  <si>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1D1D1D"/>
        <rFont val="Calibri"/>
        <family val="2"/>
        <scheme val="minor"/>
      </rPr>
      <t>Rake</t>
    </r>
  </si>
  <si>
    <r>
      <rPr>
        <sz val="11"/>
        <color rgb="FF030303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 xml:space="preserve">ber 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 xml:space="preserve">eac </t>
    </r>
    <r>
      <rPr>
        <sz val="11"/>
        <color rgb="FF030303"/>
        <rFont val="Calibri"/>
        <family val="2"/>
        <scheme val="minor"/>
      </rPr>
      <t xml:space="preserve">h </t>
    </r>
    <r>
      <rPr>
        <sz val="11"/>
        <color rgb="FF1D1D1D"/>
        <rFont val="Calibri"/>
        <family val="2"/>
        <scheme val="minor"/>
      </rPr>
      <t>Sa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ake 600</t>
    </r>
    <r>
      <rPr>
        <sz val="11"/>
        <color rgb="FF030303"/>
        <rFont val="Calibri"/>
        <family val="2"/>
        <scheme val="minor"/>
      </rPr>
      <t>HDr</t>
    </r>
    <r>
      <rPr>
        <sz val="11"/>
        <color rgb="FF343434"/>
        <rFont val="Calibri"/>
        <family val="2"/>
        <scheme val="minor"/>
      </rPr>
      <t xml:space="preserve">,
</t>
    </r>
    <r>
      <rPr>
        <sz val="11"/>
        <color rgb="FF1D1D1D"/>
        <rFont val="Calibri"/>
        <family val="2"/>
        <scheme val="minor"/>
      </rPr>
      <t>towed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</si>
  <si>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owed by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>eac</t>
    </r>
    <r>
      <rPr>
        <sz val="11"/>
        <color rgb="FF030303"/>
        <rFont val="Calibri"/>
        <family val="2"/>
        <scheme val="minor"/>
      </rPr>
      <t xml:space="preserve">h </t>
    </r>
    <r>
      <rPr>
        <sz val="11"/>
        <color rgb="FF343434"/>
        <rFont val="Calibri"/>
        <family val="2"/>
        <scheme val="minor"/>
      </rPr>
      <t>ve</t>
    </r>
    <r>
      <rPr>
        <sz val="11"/>
        <color rgb="FF030303"/>
        <rFont val="Calibri"/>
        <family val="2"/>
        <scheme val="minor"/>
      </rPr>
      <t>hi</t>
    </r>
    <r>
      <rPr>
        <sz val="11"/>
        <color rgb="FF1D1D1D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</si>
  <si>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1D1D1D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ipper</t>
    </r>
  </si>
  <si>
    <r>
      <rPr>
        <sz val="11"/>
        <color rgb="FF343434"/>
        <rFont val="Calibri"/>
        <family val="2"/>
        <scheme val="minor"/>
      </rPr>
      <t>Wi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dca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D1D1D"/>
        <rFont val="Calibri"/>
        <family val="2"/>
        <scheme val="minor"/>
      </rPr>
      <t>626 Co</t>
    </r>
    <r>
      <rPr>
        <sz val="11"/>
        <color rgb="FF030303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>ga</t>
    </r>
    <r>
      <rPr>
        <sz val="11"/>
        <color rgb="FF030303"/>
        <rFont val="Calibri"/>
        <family val="2"/>
        <scheme val="minor"/>
      </rPr>
      <t>r T</t>
    </r>
    <r>
      <rPr>
        <sz val="11"/>
        <color rgb="FF1D1D1D"/>
        <rFont val="Calibri"/>
        <family val="2"/>
        <scheme val="minor"/>
      </rPr>
      <t>ramme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D1D1D"/>
        <rFont val="Calibri"/>
        <family val="2"/>
        <scheme val="minor"/>
      </rPr>
      <t>Sc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 xml:space="preserve">n
</t>
    </r>
    <r>
      <rPr>
        <sz val="11"/>
        <color rgb="FF1D1D1D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ipper w be</t>
    </r>
    <r>
      <rPr>
        <sz val="11"/>
        <color rgb="FF030303"/>
        <rFont val="Calibri"/>
        <family val="2"/>
        <scheme val="minor"/>
      </rPr>
      <t>lt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</si>
  <si>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343434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Office</t>
    </r>
  </si>
  <si>
    <r>
      <rPr>
        <sz val="11"/>
        <color rgb="FF1D1D1D"/>
        <rFont val="Calibri"/>
        <family val="2"/>
        <scheme val="minor"/>
      </rPr>
      <t>8</t>
    </r>
    <r>
      <rPr>
        <sz val="11"/>
        <color rgb="FF030303"/>
        <rFont val="Calibri"/>
        <family val="2"/>
        <scheme val="minor"/>
      </rPr>
      <t xml:space="preserve">' </t>
    </r>
    <r>
      <rPr>
        <sz val="11"/>
        <color rgb="FF1D1D1D"/>
        <rFont val="Calibri"/>
        <family val="2"/>
        <scheme val="minor"/>
      </rPr>
      <t>x 24</t>
    </r>
    <r>
      <rPr>
        <sz val="11"/>
        <color rgb="FF030303"/>
        <rFont val="Calibri"/>
        <family val="2"/>
        <scheme val="minor"/>
      </rPr>
      <t>'</t>
    </r>
  </si>
  <si>
    <r>
      <rPr>
        <sz val="11"/>
        <color rgb="FF1D1D1D"/>
        <rFont val="Calibri"/>
        <family val="2"/>
        <scheme val="minor"/>
      </rPr>
      <t>Ca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go S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 xml:space="preserve">ze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6ft</t>
    </r>
  </si>
  <si>
    <r>
      <rPr>
        <sz val="11"/>
        <color rgb="FF1D1D1D"/>
        <rFont val="Calibri"/>
        <family val="2"/>
        <scheme val="minor"/>
      </rPr>
      <t xml:space="preserve">8' </t>
    </r>
    <r>
      <rPr>
        <vertAlign val="subscript"/>
        <sz val="11"/>
        <color rgb="FF1D1D1D"/>
        <rFont val="Calibri"/>
        <family val="2"/>
        <scheme val="minor"/>
      </rPr>
      <t>X</t>
    </r>
    <r>
      <rPr>
        <sz val="11"/>
        <color rgb="FF1D1D1D"/>
        <rFont val="Calibri"/>
        <family val="2"/>
        <scheme val="minor"/>
      </rPr>
      <t xml:space="preserve"> </t>
    </r>
    <r>
      <rPr>
        <sz val="11"/>
        <color rgb="FF343434"/>
        <rFont val="Calibri"/>
        <family val="2"/>
        <scheme val="minor"/>
      </rPr>
      <t>32'</t>
    </r>
  </si>
  <si>
    <r>
      <rPr>
        <sz val="11"/>
        <color rgb="FF1D1D1D"/>
        <rFont val="Calibri"/>
        <family val="2"/>
        <scheme val="minor"/>
      </rPr>
      <t>Ca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go S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ze 2</t>
    </r>
    <r>
      <rPr>
        <sz val="11"/>
        <color rgb="FF030303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>ft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</si>
  <si>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343434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Office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</si>
  <si>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</t>
    </r>
    <r>
      <rPr>
        <sz val="11"/>
        <color rgb="FF030303"/>
        <rFont val="Calibri"/>
        <family val="2"/>
        <scheme val="minor"/>
      </rPr>
      <t xml:space="preserve">' </t>
    </r>
    <r>
      <rPr>
        <vertAlign val="subscript"/>
        <sz val="11"/>
        <color rgb="FF1D1D1D"/>
        <rFont val="Calibri"/>
        <family val="2"/>
        <scheme val="minor"/>
      </rPr>
      <t>X</t>
    </r>
    <r>
      <rPr>
        <sz val="11"/>
        <color rgb="FF1D1D1D"/>
        <rFont val="Calibri"/>
        <family val="2"/>
        <scheme val="minor"/>
      </rPr>
      <t xml:space="preserve"> 32</t>
    </r>
    <r>
      <rPr>
        <sz val="11"/>
        <color rgb="FF030303"/>
        <rFont val="Calibri"/>
        <family val="2"/>
        <scheme val="minor"/>
      </rPr>
      <t>'</t>
    </r>
  </si>
  <si>
    <r>
      <rPr>
        <sz val="11"/>
        <color rgb="FF1D1D1D"/>
        <rFont val="Calibri"/>
        <family val="2"/>
        <scheme val="minor"/>
      </rPr>
      <t>Ca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go S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ze 20ft</t>
    </r>
  </si>
  <si>
    <r>
      <rPr>
        <sz val="11"/>
        <color rgb="FF030303"/>
        <rFont val="Calibri"/>
        <family val="2"/>
        <scheme val="minor"/>
      </rPr>
      <t xml:space="preserve">H </t>
    </r>
    <r>
      <rPr>
        <sz val="11"/>
        <color rgb="FF1D1D1D"/>
        <rFont val="Calibri"/>
        <family val="2"/>
        <scheme val="minor"/>
      </rPr>
      <t>az</t>
    </r>
    <r>
      <rPr>
        <sz val="11"/>
        <color rgb="FF030303"/>
        <rFont val="Calibri"/>
        <family val="2"/>
        <scheme val="minor"/>
      </rPr>
      <t>-</t>
    </r>
    <r>
      <rPr>
        <sz val="11"/>
        <color rgb="FF1D1D1D"/>
        <rFont val="Calibri"/>
        <family val="2"/>
        <scheme val="minor"/>
      </rPr>
      <t>Ma</t>
    </r>
    <r>
      <rPr>
        <sz val="11"/>
        <color rgb="FF030303"/>
        <rFont val="Calibri"/>
        <family val="2"/>
        <scheme val="minor"/>
      </rPr>
      <t>t E</t>
    </r>
    <r>
      <rPr>
        <sz val="11"/>
        <color rgb="FF1D1D1D"/>
        <rFont val="Calibri"/>
        <family val="2"/>
        <scheme val="minor"/>
      </rPr>
      <t>q</t>
    </r>
    <r>
      <rPr>
        <sz val="11"/>
        <color rgb="FF030303"/>
        <rFont val="Calibri"/>
        <family val="2"/>
        <scheme val="minor"/>
      </rPr>
      <t>ui</t>
    </r>
    <r>
      <rPr>
        <sz val="11"/>
        <color rgb="FF1D1D1D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nt </t>
    </r>
    <r>
      <rPr>
        <sz val="11"/>
        <color rgb="FF1D1D1D"/>
        <rFont val="Calibri"/>
        <family val="2"/>
        <scheme val="minor"/>
      </rPr>
      <t>t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</si>
  <si>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8'x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8'</t>
    </r>
  </si>
  <si>
    <r>
      <rPr>
        <sz val="11"/>
        <color rgb="FF1D1D1D"/>
        <rFont val="Calibri"/>
        <family val="2"/>
        <scheme val="minor"/>
      </rPr>
      <t xml:space="preserve">Move by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rac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 xml:space="preserve">to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oca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io</t>
    </r>
    <r>
      <rPr>
        <sz val="11"/>
        <color rgb="FF030303"/>
        <rFont val="Calibri"/>
        <family val="2"/>
        <scheme val="minor"/>
      </rPr>
      <t>n</t>
    </r>
  </si>
  <si>
    <r>
      <rPr>
        <sz val="11"/>
        <color rgb="FF1D1D1D"/>
        <rFont val="Calibri"/>
        <family val="2"/>
        <scheme val="minor"/>
      </rPr>
      <t>(7' X  16')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</si>
  <si>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 xml:space="preserve">er, </t>
    </r>
    <r>
      <rPr>
        <sz val="11"/>
        <color rgb="FF030303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odge Ram</t>
    </r>
  </si>
  <si>
    <r>
      <rPr>
        <sz val="11"/>
        <color rgb="FF1D1D1D"/>
        <rFont val="Calibri"/>
        <family val="2"/>
        <scheme val="minor"/>
      </rPr>
      <t>8' x 24' s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owe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343434"/>
        <rFont val="Calibri"/>
        <family val="2"/>
        <scheme val="minor"/>
      </rPr>
      <t>tra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r- 12 </t>
    </r>
    <r>
      <rPr>
        <sz val="11"/>
        <color rgb="FF1D1D1D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owe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s</t>
    </r>
  </si>
  <si>
    <r>
      <rPr>
        <sz val="11"/>
        <color rgb="FF1D1D1D"/>
        <rFont val="Calibri"/>
        <family val="2"/>
        <scheme val="minor"/>
      </rPr>
      <t>ho</t>
    </r>
    <r>
      <rPr>
        <sz val="11"/>
        <color rgb="FF030303"/>
        <rFont val="Calibri"/>
        <family val="2"/>
        <scheme val="minor"/>
      </rPr>
      <t>ur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</si>
  <si>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odge</t>
    </r>
  </si>
  <si>
    <r>
      <rPr>
        <sz val="11"/>
        <color rgb="FF1D1D1D"/>
        <rFont val="Calibri"/>
        <family val="2"/>
        <scheme val="minor"/>
      </rPr>
      <t>25,000 MGVW</t>
    </r>
  </si>
  <si>
    <r>
      <rPr>
        <sz val="11"/>
        <color rgb="FF1D1D1D"/>
        <rFont val="Calibri"/>
        <family val="2"/>
        <scheme val="minor"/>
      </rPr>
      <t>4x2</t>
    </r>
    <r>
      <rPr>
        <sz val="11"/>
        <color rgb="FF030303"/>
        <rFont val="Calibri"/>
        <family val="2"/>
        <scheme val="minor"/>
      </rPr>
      <t>-</t>
    </r>
    <r>
      <rPr>
        <sz val="11"/>
        <color rgb="FF1D1D1D"/>
        <rFont val="Calibri"/>
        <family val="2"/>
        <scheme val="minor"/>
      </rPr>
      <t>Axle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</si>
  <si>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40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</si>
  <si>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85</t>
    </r>
  </si>
  <si>
    <r>
      <rPr>
        <sz val="11"/>
        <color rgb="FF1D1D1D"/>
        <rFont val="Calibri"/>
        <family val="2"/>
        <scheme val="minor"/>
      </rPr>
      <t xml:space="preserve">2008 </t>
    </r>
    <r>
      <rPr>
        <sz val="11"/>
        <color rgb="FF030303"/>
        <rFont val="Calibri"/>
        <family val="2"/>
        <scheme val="minor"/>
      </rPr>
      <t>Gri</t>
    </r>
    <r>
      <rPr>
        <sz val="11"/>
        <color rgb="FF1D1D1D"/>
        <rFont val="Calibri"/>
        <family val="2"/>
        <scheme val="minor"/>
      </rPr>
      <t>swo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T</t>
    </r>
    <r>
      <rPr>
        <sz val="11"/>
        <color rgb="FF343434"/>
        <rFont val="Calibri"/>
        <family val="2"/>
        <scheme val="minor"/>
      </rPr>
      <t>re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box</t>
    </r>
  </si>
  <si>
    <r>
      <rPr>
        <sz val="11"/>
        <color rgb="FF030303"/>
        <rFont val="Calibri"/>
        <family val="2"/>
        <scheme val="minor"/>
      </rPr>
      <t>Pl</t>
    </r>
    <r>
      <rPr>
        <sz val="11"/>
        <color rgb="FF1D1D1D"/>
        <rFont val="Calibri"/>
        <family val="2"/>
        <scheme val="minor"/>
      </rPr>
      <t>ow</t>
    </r>
    <r>
      <rPr>
        <sz val="11"/>
        <color rgb="FF4B4B4B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Cab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</si>
  <si>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 xml:space="preserve">low </t>
    </r>
    <r>
      <rPr>
        <sz val="11"/>
        <color rgb="FF030303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ep</t>
    </r>
    <r>
      <rPr>
        <sz val="11"/>
        <color rgb="FF030303"/>
        <rFont val="Calibri"/>
        <family val="2"/>
        <scheme val="minor"/>
      </rPr>
      <t>th</t>
    </r>
  </si>
  <si>
    <r>
      <rPr>
        <sz val="11"/>
        <color rgb="FF1D1D1D"/>
        <rFont val="Calibri"/>
        <family val="2"/>
        <scheme val="minor"/>
      </rPr>
      <t xml:space="preserve">24 </t>
    </r>
    <r>
      <rPr>
        <sz val="11"/>
        <color rgb="FF030303"/>
        <rFont val="Calibri"/>
        <family val="2"/>
        <scheme val="minor"/>
      </rPr>
      <t>in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</si>
  <si>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30</t>
    </r>
  </si>
  <si>
    <r>
      <rPr>
        <sz val="11"/>
        <color rgb="FF030303"/>
        <rFont val="Calibri"/>
        <family val="2"/>
        <scheme val="minor"/>
      </rPr>
      <t>Pl</t>
    </r>
    <r>
      <rPr>
        <sz val="11"/>
        <color rgb="FF1D1D1D"/>
        <rFont val="Calibri"/>
        <family val="2"/>
        <scheme val="minor"/>
      </rPr>
      <t>ow, Cab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</si>
  <si>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1D1D1D"/>
        <rFont val="Calibri"/>
        <family val="2"/>
        <scheme val="minor"/>
      </rPr>
      <t xml:space="preserve">Plow </t>
    </r>
    <r>
      <rPr>
        <sz val="11"/>
        <color rgb="FF030303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th</t>
    </r>
  </si>
  <si>
    <r>
      <rPr>
        <sz val="11"/>
        <color rgb="FF1D1D1D"/>
        <rFont val="Calibri"/>
        <family val="2"/>
        <scheme val="minor"/>
      </rPr>
      <t xml:space="preserve">36 </t>
    </r>
    <r>
      <rPr>
        <sz val="11"/>
        <color rgb="FF030303"/>
        <rFont val="Calibri"/>
        <family val="2"/>
        <scheme val="minor"/>
      </rPr>
      <t>in</t>
    </r>
  </si>
  <si>
    <r>
      <rPr>
        <sz val="11"/>
        <color rgb="FF030303"/>
        <rFont val="Calibri"/>
        <family val="2"/>
        <scheme val="minor"/>
      </rPr>
      <t>Pl</t>
    </r>
    <r>
      <rPr>
        <sz val="11"/>
        <color rgb="FF1D1D1D"/>
        <rFont val="Calibri"/>
        <family val="2"/>
        <scheme val="minor"/>
      </rPr>
      <t>ow</t>
    </r>
    <r>
      <rPr>
        <sz val="11"/>
        <color rgb="FF4B4B4B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Ca</t>
    </r>
    <r>
      <rPr>
        <sz val="11"/>
        <color rgb="FF030303"/>
        <rFont val="Calibri"/>
        <family val="2"/>
        <scheme val="minor"/>
      </rPr>
      <t>bl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</si>
  <si>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 xml:space="preserve">low </t>
    </r>
    <r>
      <rPr>
        <sz val="11"/>
        <color rgb="FF030303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ep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h</t>
    </r>
  </si>
  <si>
    <r>
      <rPr>
        <sz val="11"/>
        <color rgb="FF1D1D1D"/>
        <rFont val="Calibri"/>
        <family val="2"/>
        <scheme val="minor"/>
      </rPr>
      <t>48 i</t>
    </r>
    <r>
      <rPr>
        <sz val="11"/>
        <color rgb="FF030303"/>
        <rFont val="Calibri"/>
        <family val="2"/>
        <scheme val="minor"/>
      </rPr>
      <t>n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</si>
  <si>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11</t>
    </r>
    <r>
      <rPr>
        <sz val="11"/>
        <color rgb="FF1D1D1D"/>
        <rFont val="Calibri"/>
        <family val="2"/>
        <scheme val="minor"/>
      </rPr>
      <t>0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</si>
  <si>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rri</t>
    </r>
    <r>
      <rPr>
        <sz val="11"/>
        <color rgb="FF1D1D1D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343434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ydrau</t>
    </r>
    <r>
      <rPr>
        <sz val="11"/>
        <color rgb="FF030303"/>
        <rFont val="Calibri"/>
        <family val="2"/>
        <scheme val="minor"/>
      </rPr>
      <t>li</t>
    </r>
    <r>
      <rPr>
        <sz val="11"/>
        <color rgb="FF1D1D1D"/>
        <rFont val="Calibri"/>
        <family val="2"/>
        <scheme val="minor"/>
      </rPr>
      <t xml:space="preserve">c </t>
    </r>
    <r>
      <rPr>
        <sz val="11"/>
        <color rgb="FF030303"/>
        <rFont val="Calibri"/>
        <family val="2"/>
        <scheme val="minor"/>
      </rPr>
      <t>Di</t>
    </r>
    <r>
      <rPr>
        <sz val="11"/>
        <color rgb="FF1D1D1D"/>
        <rFont val="Calibri"/>
        <family val="2"/>
        <scheme val="minor"/>
      </rPr>
      <t>gge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</si>
  <si>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 xml:space="preserve">Max.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 xml:space="preserve">oom </t>
    </r>
    <r>
      <rPr>
        <sz val="11"/>
        <color rgb="FF030303"/>
        <rFont val="Calibri"/>
        <family val="2"/>
        <scheme val="minor"/>
      </rPr>
      <t xml:space="preserve">= </t>
    </r>
    <r>
      <rPr>
        <sz val="11"/>
        <color rgb="FF1D1D1D"/>
        <rFont val="Calibri"/>
        <family val="2"/>
        <scheme val="minor"/>
      </rPr>
      <t xml:space="preserve">60 </t>
    </r>
    <r>
      <rPr>
        <sz val="11"/>
        <color rgb="FF030303"/>
        <rFont val="Calibri"/>
        <family val="2"/>
        <scheme val="minor"/>
      </rPr>
      <t>F</t>
    </r>
    <r>
      <rPr>
        <sz val="11"/>
        <color rgb="FF1D1D1D"/>
        <rFont val="Calibri"/>
        <family val="2"/>
        <scheme val="minor"/>
      </rPr>
      <t xml:space="preserve">t,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 xml:space="preserve">2,000 </t>
    </r>
    <r>
      <rPr>
        <sz val="11"/>
        <color rgb="FF030303"/>
        <rFont val="Calibri"/>
        <family val="2"/>
        <scheme val="minor"/>
      </rPr>
      <t>Ft-L</t>
    </r>
    <r>
      <rPr>
        <sz val="11"/>
        <color rgb="FF1D1D1D"/>
        <rFont val="Calibri"/>
        <family val="2"/>
        <scheme val="minor"/>
      </rPr>
      <t xml:space="preserve">b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yd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uli</t>
    </r>
    <r>
      <rPr>
        <sz val="11"/>
        <color rgb="FF1D1D1D"/>
        <rFont val="Calibri"/>
        <family val="2"/>
        <scheme val="minor"/>
      </rPr>
      <t>c</t>
    </r>
  </si>
  <si>
    <r>
      <rPr>
        <sz val="11"/>
        <color rgb="FF030303"/>
        <rFont val="Calibri"/>
        <family val="2"/>
        <scheme val="minor"/>
      </rPr>
      <t>Li</t>
    </r>
    <r>
      <rPr>
        <sz val="11"/>
        <color rgb="FF1D1D1D"/>
        <rFont val="Calibri"/>
        <family val="2"/>
        <scheme val="minor"/>
      </rPr>
      <t>f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D1D1D"/>
        <rFont val="Calibri"/>
        <family val="2"/>
        <scheme val="minor"/>
      </rPr>
      <t>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 xml:space="preserve">ty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5,</t>
    </r>
    <r>
      <rPr>
        <sz val="11"/>
        <color rgb="FF030303"/>
        <rFont val="Calibri"/>
        <family val="2"/>
        <scheme val="minor"/>
      </rPr>
      <t>5</t>
    </r>
    <r>
      <rPr>
        <sz val="11"/>
        <color rgb="FF1D1D1D"/>
        <rFont val="Calibri"/>
        <family val="2"/>
        <scheme val="minor"/>
      </rPr>
      <t xml:space="preserve">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</si>
  <si>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 xml:space="preserve">udes 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yd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au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 xml:space="preserve">ic 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 a</t>
    </r>
    <r>
      <rPr>
        <sz val="11"/>
        <color rgb="FF030303"/>
        <rFont val="Calibri"/>
        <family val="2"/>
        <scheme val="minor"/>
      </rPr>
      <t>li</t>
    </r>
    <r>
      <rPr>
        <sz val="11"/>
        <color rgb="FF1D1D1D"/>
        <rFont val="Calibri"/>
        <family val="2"/>
        <scheme val="minor"/>
      </rPr>
      <t>gnme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t attac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 xml:space="preserve">ment. 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 xml:space="preserve">clude
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D1D1D"/>
        <rFont val="Calibri"/>
        <family val="2"/>
        <scheme val="minor"/>
      </rPr>
      <t xml:space="preserve">ck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ate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</si>
  <si>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rri</t>
    </r>
    <r>
      <rPr>
        <sz val="11"/>
        <color rgb="FF1D1D1D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H</t>
    </r>
    <r>
      <rPr>
        <sz val="11"/>
        <color rgb="FF343434"/>
        <rFont val="Calibri"/>
        <family val="2"/>
        <scheme val="minor"/>
      </rPr>
      <t>ydrau</t>
    </r>
    <r>
      <rPr>
        <sz val="11"/>
        <color rgb="FF030303"/>
        <rFont val="Calibri"/>
        <family val="2"/>
        <scheme val="minor"/>
      </rPr>
      <t>li</t>
    </r>
    <r>
      <rPr>
        <sz val="11"/>
        <color rgb="FF1D1D1D"/>
        <rFont val="Calibri"/>
        <family val="2"/>
        <scheme val="minor"/>
      </rPr>
      <t xml:space="preserve">c </t>
    </r>
    <r>
      <rPr>
        <sz val="11"/>
        <color rgb="FF030303"/>
        <rFont val="Calibri"/>
        <family val="2"/>
        <scheme val="minor"/>
      </rPr>
      <t>Di</t>
    </r>
    <r>
      <rPr>
        <sz val="11"/>
        <color rgb="FF1D1D1D"/>
        <rFont val="Calibri"/>
        <family val="2"/>
        <scheme val="minor"/>
      </rPr>
      <t>gge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</si>
  <si>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 xml:space="preserve">Max.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 xml:space="preserve">oom </t>
    </r>
    <r>
      <rPr>
        <sz val="11"/>
        <color rgb="FF030303"/>
        <rFont val="Calibri"/>
        <family val="2"/>
        <scheme val="minor"/>
      </rPr>
      <t xml:space="preserve">= </t>
    </r>
    <r>
      <rPr>
        <sz val="11"/>
        <color rgb="FF1D1D1D"/>
        <rFont val="Calibri"/>
        <family val="2"/>
        <scheme val="minor"/>
      </rPr>
      <t xml:space="preserve">90 </t>
    </r>
    <r>
      <rPr>
        <sz val="11"/>
        <color rgb="FF030303"/>
        <rFont val="Calibri"/>
        <family val="2"/>
        <scheme val="minor"/>
      </rPr>
      <t>Ft</t>
    </r>
    <r>
      <rPr>
        <sz val="11"/>
        <color rgb="FF343434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 xml:space="preserve">4000 </t>
    </r>
    <r>
      <rPr>
        <sz val="11"/>
        <color rgb="FF030303"/>
        <rFont val="Calibri"/>
        <family val="2"/>
        <scheme val="minor"/>
      </rPr>
      <t>Ft</t>
    </r>
    <r>
      <rPr>
        <sz val="11"/>
        <color rgb="FF1D1D1D"/>
        <rFont val="Calibri"/>
        <family val="2"/>
        <scheme val="minor"/>
      </rPr>
      <t>-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 xml:space="preserve">b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yd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uli</t>
    </r>
    <r>
      <rPr>
        <sz val="11"/>
        <color rgb="FF1D1D1D"/>
        <rFont val="Calibri"/>
        <family val="2"/>
        <scheme val="minor"/>
      </rPr>
      <t>c</t>
    </r>
  </si>
  <si>
    <r>
      <rPr>
        <sz val="11"/>
        <color rgb="FF1D1D1D"/>
        <rFont val="Calibri"/>
        <family val="2"/>
        <scheme val="minor"/>
      </rPr>
      <t>Lift 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343434"/>
        <rFont val="Calibri"/>
        <family val="2"/>
        <scheme val="minor"/>
      </rPr>
      <t xml:space="preserve">ty </t>
    </r>
    <r>
      <rPr>
        <sz val="11"/>
        <color rgb="FF1D1D1D"/>
        <rFont val="Calibri"/>
        <family val="2"/>
        <scheme val="minor"/>
      </rPr>
      <t>26,700 Lbs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</si>
  <si>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 xml:space="preserve">des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y</t>
    </r>
    <r>
      <rPr>
        <sz val="11"/>
        <color rgb="FF030303"/>
        <rFont val="Calibri"/>
        <family val="2"/>
        <scheme val="minor"/>
      </rPr>
      <t>dr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ul</t>
    </r>
    <r>
      <rPr>
        <sz val="11"/>
        <color rgb="FF1D1D1D"/>
        <rFont val="Calibri"/>
        <family val="2"/>
        <scheme val="minor"/>
      </rPr>
      <t xml:space="preserve">ic 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 a</t>
    </r>
    <r>
      <rPr>
        <sz val="11"/>
        <color rgb="FF030303"/>
        <rFont val="Calibri"/>
        <family val="2"/>
        <scheme val="minor"/>
      </rPr>
      <t>li</t>
    </r>
    <r>
      <rPr>
        <sz val="11"/>
        <color rgb="FF1D1D1D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me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t at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ac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 xml:space="preserve">ment. 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>clu</t>
    </r>
    <r>
      <rPr>
        <sz val="11"/>
        <color rgb="FF030303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 xml:space="preserve">e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D1D1D"/>
        <rFont val="Calibri"/>
        <family val="2"/>
        <scheme val="minor"/>
      </rPr>
      <t xml:space="preserve">ck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343434"/>
        <rFont val="Calibri"/>
        <family val="2"/>
        <scheme val="minor"/>
      </rPr>
      <t>e</t>
    </r>
  </si>
  <si>
    <r>
      <rPr>
        <sz val="11"/>
        <color rgb="FF1D1D1D"/>
        <rFont val="Calibri"/>
        <family val="2"/>
        <scheme val="minor"/>
      </rPr>
      <t>Movax S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-60</t>
    </r>
  </si>
  <si>
    <r>
      <rPr>
        <sz val="11"/>
        <color rgb="FF1D1D1D"/>
        <rFont val="Calibri"/>
        <family val="2"/>
        <scheme val="minor"/>
      </rPr>
      <t xml:space="preserve">28-32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n H</t>
    </r>
    <r>
      <rPr>
        <sz val="11"/>
        <color rgb="FF1D1D1D"/>
        <rFont val="Calibri"/>
        <family val="2"/>
        <scheme val="minor"/>
      </rPr>
      <t>ead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</si>
  <si>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3</t>
    </r>
    <r>
      <rPr>
        <sz val="11"/>
        <color rgb="FF030303"/>
        <rFont val="Calibri"/>
        <family val="2"/>
        <scheme val="minor"/>
      </rPr>
      <t>4K</t>
    </r>
    <r>
      <rPr>
        <sz val="11"/>
        <color rgb="FF1D1D1D"/>
        <rFont val="Calibri"/>
        <family val="2"/>
        <scheme val="minor"/>
      </rPr>
      <t>W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</si>
  <si>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D1D1D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 xml:space="preserve">e </t>
    </r>
    <r>
      <rPr>
        <sz val="11"/>
        <color rgb="FF030303"/>
        <rFont val="Calibri"/>
        <family val="2"/>
        <scheme val="minor"/>
      </rPr>
      <t>-I</t>
    </r>
    <r>
      <rPr>
        <sz val="11"/>
        <color rgb="FF1D1D1D"/>
        <rFont val="Calibri"/>
        <family val="2"/>
        <scheme val="minor"/>
      </rPr>
      <t>nd</t>
    </r>
    <r>
      <rPr>
        <sz val="11"/>
        <color rgb="FF030303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tri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-11</t>
    </r>
    <r>
      <rPr>
        <sz val="11"/>
        <color rgb="FF1D1D1D"/>
        <rFont val="Calibri"/>
        <family val="2"/>
        <scheme val="minor"/>
      </rPr>
      <t>2</t>
    </r>
    <r>
      <rPr>
        <sz val="11"/>
        <color rgb="FF030303"/>
        <rFont val="Calibri"/>
        <family val="2"/>
        <scheme val="minor"/>
      </rPr>
      <t>Ft L</t>
    </r>
    <r>
      <rPr>
        <sz val="11"/>
        <color rgb="FF1D1D1D"/>
        <rFont val="Calibri"/>
        <family val="2"/>
        <scheme val="minor"/>
      </rPr>
      <t>adde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Aer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Pl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tf</t>
    </r>
    <r>
      <rPr>
        <sz val="11"/>
        <color rgb="FF1D1D1D"/>
        <rFont val="Calibri"/>
        <family val="2"/>
        <scheme val="minor"/>
      </rPr>
      <t>or</t>
    </r>
    <r>
      <rPr>
        <sz val="11"/>
        <color rgb="FF030303"/>
        <rFont val="Calibri"/>
        <family val="2"/>
        <scheme val="minor"/>
      </rPr>
      <t>m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</si>
  <si>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u</t>
    </r>
    <r>
      <rPr>
        <sz val="11"/>
        <color rgb="FF030303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p/Ta</t>
    </r>
    <r>
      <rPr>
        <sz val="11"/>
        <color rgb="FF030303"/>
        <rFont val="Calibri"/>
        <family val="2"/>
        <scheme val="minor"/>
      </rPr>
      <t xml:space="preserve">nk </t>
    </r>
    <r>
      <rPr>
        <sz val="11"/>
        <color rgb="FF1D1D1D"/>
        <rFont val="Calibri"/>
        <family val="2"/>
        <scheme val="minor"/>
      </rPr>
      <t>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343434"/>
        <rFont val="Calibri"/>
        <family val="2"/>
        <scheme val="minor"/>
      </rPr>
      <t>y</t>
    </r>
  </si>
  <si>
    <r>
      <rPr>
        <sz val="11"/>
        <color rgb="FF1D1D1D"/>
        <rFont val="Calibri"/>
        <family val="2"/>
        <scheme val="minor"/>
      </rPr>
      <t>3000gpm/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000 ga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343434"/>
        <rFont val="Calibri"/>
        <family val="2"/>
        <scheme val="minor"/>
      </rPr>
      <t>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er o</t>
    </r>
    <r>
      <rPr>
        <sz val="11"/>
        <color rgb="FF030303"/>
        <rFont val="Calibri"/>
        <family val="2"/>
        <scheme val="minor"/>
      </rPr>
      <t>r F</t>
    </r>
    <r>
      <rPr>
        <sz val="11"/>
        <color rgb="FF1D1D1D"/>
        <rFont val="Calibri"/>
        <family val="2"/>
        <scheme val="minor"/>
      </rPr>
      <t>oa</t>
    </r>
    <r>
      <rPr>
        <sz val="11"/>
        <color rgb="FF030303"/>
        <rFont val="Calibri"/>
        <family val="2"/>
        <scheme val="minor"/>
      </rPr>
      <t>m</t>
    </r>
  </si>
  <si>
    <r>
      <rPr>
        <sz val="11"/>
        <color rgb="FF1D1D1D"/>
        <rFont val="Calibri"/>
        <family val="2"/>
        <scheme val="minor"/>
      </rPr>
      <t>2</t>
    </r>
    <r>
      <rPr>
        <sz val="11"/>
        <color rgb="FF030303"/>
        <rFont val="Calibri"/>
        <family val="2"/>
        <scheme val="minor"/>
      </rPr>
      <t>-1</t>
    </r>
    <r>
      <rPr>
        <sz val="11"/>
        <color rgb="FF1D1D1D"/>
        <rFont val="Calibri"/>
        <family val="2"/>
        <scheme val="minor"/>
      </rPr>
      <t>000g</t>
    </r>
    <r>
      <rPr>
        <sz val="11"/>
        <color rgb="FF030303"/>
        <rFont val="Calibri"/>
        <family val="2"/>
        <scheme val="minor"/>
      </rPr>
      <t>pm N</t>
    </r>
    <r>
      <rPr>
        <sz val="11"/>
        <color rgb="FF1D1D1D"/>
        <rFont val="Calibri"/>
        <family val="2"/>
        <scheme val="minor"/>
      </rPr>
      <t>ozz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 xml:space="preserve">es </t>
    </r>
    <r>
      <rPr>
        <sz val="11"/>
        <color rgb="FF030303"/>
        <rFont val="Calibri"/>
        <family val="2"/>
        <scheme val="minor"/>
      </rPr>
      <t>1-E</t>
    </r>
    <r>
      <rPr>
        <sz val="11"/>
        <color rgb="FF1D1D1D"/>
        <rFont val="Calibri"/>
        <family val="2"/>
        <scheme val="minor"/>
      </rPr>
      <t>ac</t>
    </r>
    <r>
      <rPr>
        <sz val="11"/>
        <color rgb="FF030303"/>
        <rFont val="Calibri"/>
        <family val="2"/>
        <scheme val="minor"/>
      </rPr>
      <t xml:space="preserve">h </t>
    </r>
    <r>
      <rPr>
        <sz val="11"/>
        <color rgb="FF1D1D1D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de o</t>
    </r>
    <r>
      <rPr>
        <sz val="11"/>
        <color rgb="FF030303"/>
        <rFont val="Calibri"/>
        <family val="2"/>
        <scheme val="minor"/>
      </rPr>
      <t>f Pl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tf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rm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</si>
  <si>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 xml:space="preserve">uck,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 xml:space="preserve">e, </t>
    </r>
    <r>
      <rPr>
        <sz val="11"/>
        <color rgb="FF030303"/>
        <rFont val="Calibri"/>
        <family val="2"/>
        <scheme val="minor"/>
      </rPr>
      <t>En</t>
    </r>
    <r>
      <rPr>
        <sz val="11"/>
        <color rgb="FF1D1D1D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 xml:space="preserve">ne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ype</t>
    </r>
    <r>
      <rPr>
        <sz val="11"/>
        <color rgb="FF030303"/>
        <rFont val="Calibri"/>
        <family val="2"/>
        <scheme val="minor"/>
      </rPr>
      <t>-</t>
    </r>
    <r>
      <rPr>
        <sz val="11"/>
        <color rgb="FF1D1D1D"/>
        <rFont val="Calibri"/>
        <family val="2"/>
        <scheme val="minor"/>
      </rPr>
      <t>1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</si>
  <si>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ump/Tank 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</si>
  <si>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000G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M/300ga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</si>
  <si>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E</t>
    </r>
    <r>
      <rPr>
        <sz val="11"/>
        <color rgb="FF1D1D1D"/>
        <rFont val="Calibri"/>
        <family val="2"/>
        <scheme val="minor"/>
      </rPr>
      <t>ng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>e, w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 xml:space="preserve">th 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ump &amp; Ro</t>
    </r>
    <r>
      <rPr>
        <sz val="11"/>
        <color rgb="FF030303"/>
        <rFont val="Calibri"/>
        <family val="2"/>
        <scheme val="minor"/>
      </rPr>
      <t>ll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</si>
  <si>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 xml:space="preserve">uck,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 xml:space="preserve">e, </t>
    </r>
    <r>
      <rPr>
        <sz val="11"/>
        <color rgb="FF030303"/>
        <rFont val="Calibri"/>
        <family val="2"/>
        <scheme val="minor"/>
      </rPr>
      <t>En</t>
    </r>
    <r>
      <rPr>
        <sz val="11"/>
        <color rgb="FF1D1D1D"/>
        <rFont val="Calibri"/>
        <family val="2"/>
        <scheme val="minor"/>
      </rPr>
      <t>gi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 xml:space="preserve">e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ype</t>
    </r>
    <r>
      <rPr>
        <sz val="11"/>
        <color rgb="FF030303"/>
        <rFont val="Calibri"/>
        <family val="2"/>
        <scheme val="minor"/>
      </rPr>
      <t>-</t>
    </r>
    <r>
      <rPr>
        <sz val="11"/>
        <color rgb="FF1D1D1D"/>
        <rFont val="Calibri"/>
        <family val="2"/>
        <scheme val="minor"/>
      </rPr>
      <t>2</t>
    </r>
  </si>
  <si>
    <r>
      <rPr>
        <sz val="11"/>
        <color rgb="FF1D1D1D"/>
        <rFont val="Calibri"/>
        <family val="2"/>
        <scheme val="minor"/>
      </rPr>
      <t>Pu</t>
    </r>
    <r>
      <rPr>
        <sz val="11"/>
        <color rgb="FF030303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p/Ta</t>
    </r>
    <r>
      <rPr>
        <sz val="11"/>
        <color rgb="FF030303"/>
        <rFont val="Calibri"/>
        <family val="2"/>
        <scheme val="minor"/>
      </rPr>
      <t xml:space="preserve">nk </t>
    </r>
    <r>
      <rPr>
        <sz val="11"/>
        <color rgb="FF1D1D1D"/>
        <rFont val="Calibri"/>
        <family val="2"/>
        <scheme val="minor"/>
      </rPr>
      <t>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</si>
  <si>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1D1D1D"/>
        <rFont val="Calibri"/>
        <family val="2"/>
        <scheme val="minor"/>
      </rPr>
      <t>500</t>
    </r>
    <r>
      <rPr>
        <sz val="11"/>
        <color rgb="FF030303"/>
        <rFont val="Calibri"/>
        <family val="2"/>
        <scheme val="minor"/>
      </rPr>
      <t>G</t>
    </r>
    <r>
      <rPr>
        <sz val="11"/>
        <color rgb="FF1D1D1D"/>
        <rFont val="Calibri"/>
        <family val="2"/>
        <scheme val="minor"/>
      </rPr>
      <t>PM/300ga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</si>
  <si>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En</t>
    </r>
    <r>
      <rPr>
        <sz val="11"/>
        <color rgb="FF1D1D1D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>e, w</t>
    </r>
    <r>
      <rPr>
        <sz val="11"/>
        <color rgb="FF030303"/>
        <rFont val="Calibri"/>
        <family val="2"/>
        <scheme val="minor"/>
      </rPr>
      <t xml:space="preserve">ith </t>
    </r>
    <r>
      <rPr>
        <sz val="11"/>
        <color rgb="FF1D1D1D"/>
        <rFont val="Calibri"/>
        <family val="2"/>
        <scheme val="minor"/>
      </rPr>
      <t>Pu</t>
    </r>
    <r>
      <rPr>
        <sz val="11"/>
        <color rgb="FF030303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 xml:space="preserve">p &amp;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ll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</si>
  <si>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 xml:space="preserve">uck,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 xml:space="preserve">e,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adde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(48ft)(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ype</t>
    </r>
    <r>
      <rPr>
        <sz val="11"/>
        <color rgb="FF030303"/>
        <rFont val="Calibri"/>
        <family val="2"/>
        <scheme val="minor"/>
      </rPr>
      <t xml:space="preserve">-lll </t>
    </r>
    <r>
      <rPr>
        <sz val="11"/>
        <color rgb="FF1D1D1D"/>
        <rFont val="Calibri"/>
        <family val="2"/>
        <scheme val="minor"/>
      </rPr>
      <t>)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</si>
  <si>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u</t>
    </r>
    <r>
      <rPr>
        <sz val="11"/>
        <color rgb="FF030303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p/Ta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k 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</si>
  <si>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50gpm/500ga</t>
    </r>
    <r>
      <rPr>
        <sz val="11"/>
        <color rgb="FF030303"/>
        <rFont val="Calibri"/>
        <family val="2"/>
        <scheme val="minor"/>
      </rPr>
      <t>l</t>
    </r>
    <r>
      <rPr>
        <sz val="11"/>
        <color rgb="FF343434"/>
        <rFont val="Calibri"/>
        <family val="2"/>
        <scheme val="minor"/>
      </rPr>
      <t>,</t>
    </r>
  </si>
  <si>
    <r>
      <rPr>
        <sz val="11"/>
        <color rgb="FF030303"/>
        <rFont val="Calibri"/>
        <family val="2"/>
        <scheme val="minor"/>
      </rPr>
      <t>11</t>
    </r>
    <r>
      <rPr>
        <sz val="11"/>
        <color rgb="FF1D1D1D"/>
        <rFont val="Calibri"/>
        <family val="2"/>
        <scheme val="minor"/>
      </rPr>
      <t>5</t>
    </r>
    <r>
      <rPr>
        <sz val="11"/>
        <color rgb="FF030303"/>
        <rFont val="Calibri"/>
        <family val="2"/>
        <scheme val="minor"/>
      </rPr>
      <t>-1</t>
    </r>
    <r>
      <rPr>
        <sz val="11"/>
        <color rgb="FF1D1D1D"/>
        <rFont val="Calibri"/>
        <family val="2"/>
        <scheme val="minor"/>
      </rPr>
      <t>49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</si>
  <si>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ose 1</t>
    </r>
    <r>
      <rPr>
        <sz val="11"/>
        <color rgb="FF030303"/>
        <rFont val="Calibri"/>
        <family val="2"/>
        <scheme val="minor"/>
      </rPr>
      <t>-1</t>
    </r>
    <r>
      <rPr>
        <sz val="11"/>
        <color rgb="FF343434"/>
        <rFont val="Calibri"/>
        <family val="2"/>
        <scheme val="minor"/>
      </rPr>
      <t>/2</t>
    </r>
    <r>
      <rPr>
        <sz val="11"/>
        <color rgb="FF030303"/>
        <rFont val="Calibri"/>
        <family val="2"/>
        <scheme val="minor"/>
      </rPr>
      <t xml:space="preserve">"0  </t>
    </r>
    <r>
      <rPr>
        <sz val="11"/>
        <color rgb="FF1D1D1D"/>
        <rFont val="Calibri"/>
        <family val="2"/>
        <scheme val="minor"/>
      </rPr>
      <t xml:space="preserve">500'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ong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</si>
  <si>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ur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</si>
  <si>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D1D1D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>e, Ae</t>
    </r>
    <r>
      <rPr>
        <sz val="11"/>
        <color rgb="FF030303"/>
        <rFont val="Calibri"/>
        <family val="2"/>
        <scheme val="minor"/>
      </rPr>
      <t>ri</t>
    </r>
    <r>
      <rPr>
        <sz val="11"/>
        <color rgb="FF1D1D1D"/>
        <rFont val="Calibri"/>
        <family val="2"/>
        <scheme val="minor"/>
      </rPr>
      <t>al (C</t>
    </r>
    <r>
      <rPr>
        <sz val="11"/>
        <color rgb="FF030303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>mm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 xml:space="preserve">s
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9)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00</t>
    </r>
    <r>
      <rPr>
        <sz val="11"/>
        <color rgb="FF030303"/>
        <rFont val="Calibri"/>
        <family val="2"/>
        <scheme val="minor"/>
      </rPr>
      <t>Ft L</t>
    </r>
    <r>
      <rPr>
        <sz val="11"/>
        <color rgb="FF1D1D1D"/>
        <rFont val="Calibri"/>
        <family val="2"/>
        <scheme val="minor"/>
      </rPr>
      <t>adde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</si>
  <si>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Pum</t>
    </r>
    <r>
      <rPr>
        <sz val="11"/>
        <color rgb="FF1D1D1D"/>
        <rFont val="Calibri"/>
        <family val="2"/>
        <scheme val="minor"/>
      </rPr>
      <t>p/Ta</t>
    </r>
    <r>
      <rPr>
        <sz val="11"/>
        <color rgb="FF030303"/>
        <rFont val="Calibri"/>
        <family val="2"/>
        <scheme val="minor"/>
      </rPr>
      <t xml:space="preserve">nk </t>
    </r>
    <r>
      <rPr>
        <sz val="11"/>
        <color rgb="FF1D1D1D"/>
        <rFont val="Calibri"/>
        <family val="2"/>
        <scheme val="minor"/>
      </rPr>
      <t>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</si>
  <si>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1D1D1D"/>
        <rFont val="Calibri"/>
        <family val="2"/>
        <scheme val="minor"/>
      </rPr>
      <t>2000gp</t>
    </r>
    <r>
      <rPr>
        <sz val="11"/>
        <color rgb="FF030303"/>
        <rFont val="Calibri"/>
        <family val="2"/>
        <scheme val="minor"/>
      </rPr>
      <t>m</t>
    </r>
    <r>
      <rPr>
        <sz val="11"/>
        <color rgb="FF343434"/>
        <rFont val="Calibri"/>
        <family val="2"/>
        <scheme val="minor"/>
      </rPr>
      <t>/500ga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</si>
  <si>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ruck,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 xml:space="preserve">e,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adde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(</t>
    </r>
    <r>
      <rPr>
        <sz val="11"/>
        <color rgb="FF030303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>8ft)(</t>
    </r>
    <r>
      <rPr>
        <sz val="11"/>
        <color rgb="FF030303"/>
        <rFont val="Calibri"/>
        <family val="2"/>
        <scheme val="minor"/>
      </rPr>
      <t>T</t>
    </r>
    <r>
      <rPr>
        <sz val="11"/>
        <color rgb="FF343434"/>
        <rFont val="Calibri"/>
        <family val="2"/>
        <scheme val="minor"/>
      </rPr>
      <t>ype</t>
    </r>
    <r>
      <rPr>
        <sz val="11"/>
        <color rgb="FF030303"/>
        <rFont val="Calibri"/>
        <family val="2"/>
        <scheme val="minor"/>
      </rPr>
      <t>-l</t>
    </r>
    <r>
      <rPr>
        <sz val="11"/>
        <color rgb="FF1D1D1D"/>
        <rFont val="Calibri"/>
        <family val="2"/>
        <scheme val="minor"/>
      </rPr>
      <t>)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</si>
  <si>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u</t>
    </r>
    <r>
      <rPr>
        <sz val="11"/>
        <color rgb="FF030303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p/Ta</t>
    </r>
    <r>
      <rPr>
        <sz val="11"/>
        <color rgb="FF030303"/>
        <rFont val="Calibri"/>
        <family val="2"/>
        <scheme val="minor"/>
      </rPr>
      <t xml:space="preserve">nk </t>
    </r>
    <r>
      <rPr>
        <sz val="11"/>
        <color rgb="FF1D1D1D"/>
        <rFont val="Calibri"/>
        <family val="2"/>
        <scheme val="minor"/>
      </rPr>
      <t>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ty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</si>
  <si>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 xml:space="preserve">000gpm/400ga  </t>
    </r>
    <r>
      <rPr>
        <sz val="11"/>
        <color rgb="FF030303"/>
        <rFont val="Calibri"/>
        <family val="2"/>
        <scheme val="minor"/>
      </rPr>
      <t>l</t>
    </r>
    <r>
      <rPr>
        <sz val="11"/>
        <color rgb="FF343434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500gp</t>
    </r>
    <r>
      <rPr>
        <sz val="11"/>
        <color rgb="FF030303"/>
        <rFont val="Calibri"/>
        <family val="2"/>
        <scheme val="minor"/>
      </rPr>
      <t xml:space="preserve">m </t>
    </r>
    <r>
      <rPr>
        <sz val="11"/>
        <color rgb="FF1D1D1D"/>
        <rFont val="Calibri"/>
        <family val="2"/>
        <scheme val="minor"/>
      </rPr>
      <t>Maste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Stream</t>
    </r>
  </si>
  <si>
    <r>
      <rPr>
        <sz val="11"/>
        <color rgb="FF1D1D1D"/>
        <rFont val="Calibri"/>
        <family val="2"/>
        <scheme val="minor"/>
      </rPr>
      <t>200</t>
    </r>
    <r>
      <rPr>
        <sz val="11"/>
        <color rgb="FF030303"/>
        <rFont val="Calibri"/>
        <family val="2"/>
        <scheme val="minor"/>
      </rPr>
      <t>-</t>
    </r>
    <r>
      <rPr>
        <sz val="11"/>
        <color rgb="FF1D1D1D"/>
        <rFont val="Calibri"/>
        <family val="2"/>
        <scheme val="minor"/>
      </rPr>
      <t>250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</si>
  <si>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ose 2</t>
    </r>
    <r>
      <rPr>
        <sz val="11"/>
        <color rgb="FF030303"/>
        <rFont val="Calibri"/>
        <family val="2"/>
        <scheme val="minor"/>
      </rPr>
      <t>-1</t>
    </r>
    <r>
      <rPr>
        <sz val="11"/>
        <color rgb="FF343434"/>
        <rFont val="Calibri"/>
        <family val="2"/>
        <scheme val="minor"/>
      </rPr>
      <t>/2"</t>
    </r>
    <r>
      <rPr>
        <sz val="11"/>
        <color rgb="FF030303"/>
        <rFont val="Calibri"/>
        <family val="2"/>
        <scheme val="minor"/>
      </rPr>
      <t>0  1</t>
    </r>
    <r>
      <rPr>
        <sz val="11"/>
        <color rgb="FF1D1D1D"/>
        <rFont val="Calibri"/>
        <family val="2"/>
        <scheme val="minor"/>
      </rPr>
      <t xml:space="preserve">200'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g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</si>
  <si>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 xml:space="preserve">uck,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 xml:space="preserve">e,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adde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(</t>
    </r>
    <r>
      <rPr>
        <sz val="11"/>
        <color rgb="FF030303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>8ft)(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ype</t>
    </r>
    <r>
      <rPr>
        <sz val="11"/>
        <color rgb="FF030303"/>
        <rFont val="Calibri"/>
        <family val="2"/>
        <scheme val="minor"/>
      </rPr>
      <t xml:space="preserve">-ll </t>
    </r>
    <r>
      <rPr>
        <sz val="11"/>
        <color rgb="FF1D1D1D"/>
        <rFont val="Calibri"/>
        <family val="2"/>
        <scheme val="minor"/>
      </rPr>
      <t>)</t>
    </r>
  </si>
  <si>
    <r>
      <rPr>
        <sz val="11"/>
        <color rgb="FF1D1D1D"/>
        <rFont val="Calibri"/>
        <family val="2"/>
        <scheme val="minor"/>
      </rPr>
      <t>500g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m/300ga</t>
    </r>
    <r>
      <rPr>
        <sz val="11"/>
        <color rgb="FF030303"/>
        <rFont val="Calibri"/>
        <family val="2"/>
        <scheme val="minor"/>
      </rPr>
      <t>l</t>
    </r>
    <r>
      <rPr>
        <sz val="11"/>
        <color rgb="FF343434"/>
        <rFont val="Calibri"/>
        <family val="2"/>
        <scheme val="minor"/>
      </rPr>
      <t>,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</si>
  <si>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00-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99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</si>
  <si>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ose 2</t>
    </r>
    <r>
      <rPr>
        <sz val="11"/>
        <color rgb="FF030303"/>
        <rFont val="Calibri"/>
        <family val="2"/>
        <scheme val="minor"/>
      </rPr>
      <t>-1</t>
    </r>
    <r>
      <rPr>
        <sz val="11"/>
        <color rgb="FF343434"/>
        <rFont val="Calibri"/>
        <family val="2"/>
        <scheme val="minor"/>
      </rPr>
      <t>/2</t>
    </r>
    <r>
      <rPr>
        <sz val="11"/>
        <color rgb="FF030303"/>
        <rFont val="Calibri"/>
        <family val="2"/>
        <scheme val="minor"/>
      </rPr>
      <t>"</t>
    </r>
    <r>
      <rPr>
        <sz val="11"/>
        <color rgb="FF1D1D1D"/>
        <rFont val="Calibri"/>
        <family val="2"/>
        <scheme val="minor"/>
      </rPr>
      <t xml:space="preserve">0 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000</t>
    </r>
    <r>
      <rPr>
        <sz val="11"/>
        <color rgb="FF030303"/>
        <rFont val="Calibri"/>
        <family val="2"/>
        <scheme val="minor"/>
      </rPr>
      <t>' L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g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</si>
  <si>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ruck,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>e, S</t>
    </r>
    <r>
      <rPr>
        <sz val="11"/>
        <color rgb="FF030303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>ppo</t>
    </r>
    <r>
      <rPr>
        <sz val="11"/>
        <color rgb="FF030303"/>
        <rFont val="Calibri"/>
        <family val="2"/>
        <scheme val="minor"/>
      </rPr>
      <t xml:space="preserve">rt </t>
    </r>
    <r>
      <rPr>
        <sz val="11"/>
        <color rgb="FF1D1D1D"/>
        <rFont val="Calibri"/>
        <family val="2"/>
        <scheme val="minor"/>
      </rPr>
      <t xml:space="preserve">Water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ende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S1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</si>
  <si>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u</t>
    </r>
    <r>
      <rPr>
        <sz val="11"/>
        <color rgb="FF030303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p/Ta</t>
    </r>
    <r>
      <rPr>
        <sz val="11"/>
        <color rgb="FF030303"/>
        <rFont val="Calibri"/>
        <family val="2"/>
        <scheme val="minor"/>
      </rPr>
      <t xml:space="preserve">nk </t>
    </r>
    <r>
      <rPr>
        <sz val="11"/>
        <color rgb="FF1D1D1D"/>
        <rFont val="Calibri"/>
        <family val="2"/>
        <scheme val="minor"/>
      </rPr>
      <t>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</si>
  <si>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1D1D1D"/>
        <rFont val="Calibri"/>
        <family val="2"/>
        <scheme val="minor"/>
      </rPr>
      <t>300G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M/</t>
    </r>
    <r>
      <rPr>
        <sz val="11"/>
        <color rgb="FF030303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>000+gal</t>
    </r>
  </si>
  <si>
    <r>
      <rPr>
        <sz val="11"/>
        <color rgb="FF030303"/>
        <rFont val="Calibri"/>
        <family val="2"/>
        <scheme val="minor"/>
      </rPr>
      <t>11</t>
    </r>
    <r>
      <rPr>
        <sz val="11"/>
        <color rgb="FF1D1D1D"/>
        <rFont val="Calibri"/>
        <family val="2"/>
        <scheme val="minor"/>
      </rPr>
      <t>5</t>
    </r>
    <r>
      <rPr>
        <sz val="11"/>
        <color rgb="FF030303"/>
        <rFont val="Calibri"/>
        <family val="2"/>
        <scheme val="minor"/>
      </rPr>
      <t>-14</t>
    </r>
    <r>
      <rPr>
        <sz val="11"/>
        <color rgb="FF1D1D1D"/>
        <rFont val="Calibri"/>
        <family val="2"/>
        <scheme val="minor"/>
      </rPr>
      <t>9</t>
    </r>
  </si>
  <si>
    <r>
      <rPr>
        <sz val="11"/>
        <color rgb="FF1D1D1D"/>
        <rFont val="Calibri"/>
        <family val="2"/>
        <scheme val="minor"/>
      </rPr>
      <t xml:space="preserve">S1 </t>
    </r>
    <r>
      <rPr>
        <sz val="11"/>
        <color rgb="FF343434"/>
        <rFont val="Calibri"/>
        <family val="2"/>
        <scheme val="minor"/>
      </rPr>
      <t>Wate</t>
    </r>
    <r>
      <rPr>
        <sz val="11"/>
        <color rgb="FF030303"/>
        <rFont val="Calibri"/>
        <family val="2"/>
        <scheme val="minor"/>
      </rPr>
      <t>r 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der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</si>
  <si>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D1D1D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>e, S</t>
    </r>
    <r>
      <rPr>
        <sz val="11"/>
        <color rgb="FF030303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>ppo</t>
    </r>
    <r>
      <rPr>
        <sz val="11"/>
        <color rgb="FF030303"/>
        <rFont val="Calibri"/>
        <family val="2"/>
        <scheme val="minor"/>
      </rPr>
      <t xml:space="preserve">rt </t>
    </r>
    <r>
      <rPr>
        <sz val="11"/>
        <color rgb="FF1D1D1D"/>
        <rFont val="Calibri"/>
        <family val="2"/>
        <scheme val="minor"/>
      </rPr>
      <t>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 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de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S2</t>
    </r>
  </si>
  <si>
    <r>
      <rPr>
        <sz val="11"/>
        <color rgb="FF030303"/>
        <rFont val="Calibri"/>
        <family val="2"/>
        <scheme val="minor"/>
      </rPr>
      <t>Pum</t>
    </r>
    <r>
      <rPr>
        <sz val="11"/>
        <color rgb="FF1D1D1D"/>
        <rFont val="Calibri"/>
        <family val="2"/>
        <scheme val="minor"/>
      </rPr>
      <t>p/Ta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k 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</si>
  <si>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1D1D1D"/>
        <rFont val="Calibri"/>
        <family val="2"/>
        <scheme val="minor"/>
      </rPr>
      <t>20</t>
    </r>
    <r>
      <rPr>
        <sz val="11"/>
        <color rgb="FF030303"/>
        <rFont val="Calibri"/>
        <family val="2"/>
        <scheme val="minor"/>
      </rPr>
      <t>0</t>
    </r>
    <r>
      <rPr>
        <sz val="11"/>
        <color rgb="FF1D1D1D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PM</t>
    </r>
    <r>
      <rPr>
        <sz val="11"/>
        <color rgb="FF343434"/>
        <rFont val="Calibri"/>
        <family val="2"/>
        <scheme val="minor"/>
      </rPr>
      <t>/2500+gal</t>
    </r>
  </si>
  <si>
    <r>
      <rPr>
        <sz val="11"/>
        <color rgb="FF1D1D1D"/>
        <rFont val="Calibri"/>
        <family val="2"/>
        <scheme val="minor"/>
      </rPr>
      <t>S2 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 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de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</si>
  <si>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 xml:space="preserve">uck,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343434"/>
        <rFont val="Calibri"/>
        <family val="2"/>
        <scheme val="minor"/>
      </rPr>
      <t xml:space="preserve">e, </t>
    </r>
    <r>
      <rPr>
        <sz val="11"/>
        <color rgb="FF1D1D1D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>ppo</t>
    </r>
    <r>
      <rPr>
        <sz val="11"/>
        <color rgb="FF030303"/>
        <rFont val="Calibri"/>
        <family val="2"/>
        <scheme val="minor"/>
      </rPr>
      <t xml:space="preserve">rt </t>
    </r>
    <r>
      <rPr>
        <sz val="11"/>
        <color rgb="FF1D1D1D"/>
        <rFont val="Calibri"/>
        <family val="2"/>
        <scheme val="minor"/>
      </rPr>
      <t>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 T</t>
    </r>
    <r>
      <rPr>
        <sz val="11"/>
        <color rgb="FF1D1D1D"/>
        <rFont val="Calibri"/>
        <family val="2"/>
        <scheme val="minor"/>
      </rPr>
      <t>ende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S3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</si>
  <si>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u</t>
    </r>
    <r>
      <rPr>
        <sz val="11"/>
        <color rgb="FF030303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p/Tank 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</si>
  <si>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1D1D1D"/>
        <rFont val="Calibri"/>
        <family val="2"/>
        <scheme val="minor"/>
      </rPr>
      <t>200G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M/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000+gal</t>
    </r>
  </si>
  <si>
    <r>
      <rPr>
        <sz val="11"/>
        <color rgb="FF1D1D1D"/>
        <rFont val="Calibri"/>
        <family val="2"/>
        <scheme val="minor"/>
      </rPr>
      <t xml:space="preserve">S3 </t>
    </r>
    <r>
      <rPr>
        <sz val="11"/>
        <color rgb="FF343434"/>
        <rFont val="Calibri"/>
        <family val="2"/>
        <scheme val="minor"/>
      </rPr>
      <t>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 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de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</si>
  <si>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Pu</t>
    </r>
    <r>
      <rPr>
        <sz val="11"/>
        <color rgb="FF030303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 Ca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</si>
  <si>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000 GPM @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50 ps</t>
    </r>
    <r>
      <rPr>
        <sz val="11"/>
        <color rgb="FF030303"/>
        <rFont val="Calibri"/>
        <family val="2"/>
        <scheme val="minor"/>
      </rPr>
      <t>i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</si>
  <si>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250 G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M/2</t>
    </r>
    <r>
      <rPr>
        <sz val="11"/>
        <color rgb="FF030303"/>
        <rFont val="Calibri"/>
        <family val="2"/>
        <scheme val="minor"/>
      </rPr>
      <t>5</t>
    </r>
    <r>
      <rPr>
        <sz val="11"/>
        <color rgb="FF1D1D1D"/>
        <rFont val="Calibri"/>
        <family val="2"/>
        <scheme val="minor"/>
      </rPr>
      <t>00 ga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</si>
  <si>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ruck, </t>
    </r>
    <r>
      <rPr>
        <sz val="11"/>
        <color rgb="FF030303"/>
        <rFont val="Calibri"/>
        <family val="2"/>
        <scheme val="minor"/>
      </rPr>
      <t>Fi</t>
    </r>
    <r>
      <rPr>
        <sz val="11"/>
        <color rgb="FF1D1D1D"/>
        <rFont val="Calibri"/>
        <family val="2"/>
        <scheme val="minor"/>
      </rPr>
      <t xml:space="preserve">re, </t>
    </r>
    <r>
      <rPr>
        <sz val="11"/>
        <color rgb="FF030303"/>
        <rFont val="Calibri"/>
        <family val="2"/>
        <scheme val="minor"/>
      </rPr>
      <t>Pu</t>
    </r>
    <r>
      <rPr>
        <sz val="11"/>
        <color rgb="FF1D1D1D"/>
        <rFont val="Calibri"/>
        <family val="2"/>
        <scheme val="minor"/>
      </rPr>
      <t>mper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</si>
  <si>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500 G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M/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000 ga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</si>
  <si>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D1D1D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 xml:space="preserve">e, </t>
    </r>
    <r>
      <rPr>
        <sz val="11"/>
        <color rgb="FF030303"/>
        <rFont val="Calibri"/>
        <family val="2"/>
        <scheme val="minor"/>
      </rPr>
      <t>Pu</t>
    </r>
    <r>
      <rPr>
        <sz val="11"/>
        <color rgb="FF1D1D1D"/>
        <rFont val="Calibri"/>
        <family val="2"/>
        <scheme val="minor"/>
      </rPr>
      <t>mpe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</si>
  <si>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Pum</t>
    </r>
    <r>
      <rPr>
        <sz val="11"/>
        <color rgb="FF1D1D1D"/>
        <rFont val="Calibri"/>
        <family val="2"/>
        <scheme val="minor"/>
      </rPr>
      <t>p Ca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</si>
  <si>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1D1D1D"/>
        <rFont val="Calibri"/>
        <family val="2"/>
        <scheme val="minor"/>
      </rPr>
      <t>2000 G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M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</si>
  <si>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500G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M/600 ga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</si>
  <si>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D1D1D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>e Ae</t>
    </r>
    <r>
      <rPr>
        <sz val="11"/>
        <color rgb="FF030303"/>
        <rFont val="Calibri"/>
        <family val="2"/>
        <scheme val="minor"/>
      </rPr>
      <t>ri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L</t>
    </r>
    <r>
      <rPr>
        <sz val="11"/>
        <color rgb="FF1D1D1D"/>
        <rFont val="Calibri"/>
        <family val="2"/>
        <scheme val="minor"/>
      </rPr>
      <t>ad</t>
    </r>
    <r>
      <rPr>
        <sz val="11"/>
        <color rgb="FF030303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(</t>
    </r>
    <r>
      <rPr>
        <sz val="11"/>
        <color rgb="FF030303"/>
        <rFont val="Calibri"/>
        <family val="2"/>
        <scheme val="minor"/>
      </rPr>
      <t>15</t>
    </r>
    <r>
      <rPr>
        <sz val="11"/>
        <color rgb="FF1D1D1D"/>
        <rFont val="Calibri"/>
        <family val="2"/>
        <scheme val="minor"/>
      </rPr>
      <t>0</t>
    </r>
    <r>
      <rPr>
        <sz val="11"/>
        <color rgb="FF030303"/>
        <rFont val="Calibri"/>
        <family val="2"/>
        <scheme val="minor"/>
      </rPr>
      <t>F</t>
    </r>
    <r>
      <rPr>
        <sz val="11"/>
        <color rgb="FF1D1D1D"/>
        <rFont val="Calibri"/>
        <family val="2"/>
        <scheme val="minor"/>
      </rPr>
      <t>t)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</si>
  <si>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adde</t>
    </r>
    <r>
      <rPr>
        <sz val="11"/>
        <color rgb="FF030303"/>
        <rFont val="Calibri"/>
        <family val="2"/>
        <scheme val="minor"/>
      </rPr>
      <t>r l</t>
    </r>
    <r>
      <rPr>
        <sz val="11"/>
        <color rgb="FF1D1D1D"/>
        <rFont val="Calibri"/>
        <family val="2"/>
        <scheme val="minor"/>
      </rPr>
      <t>eng</t>
    </r>
    <r>
      <rPr>
        <sz val="11"/>
        <color rgb="FF030303"/>
        <rFont val="Calibri"/>
        <family val="2"/>
        <scheme val="minor"/>
      </rPr>
      <t>th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</si>
  <si>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 xml:space="preserve">50 </t>
    </r>
    <r>
      <rPr>
        <sz val="11"/>
        <color rgb="FF030303"/>
        <rFont val="Calibri"/>
        <family val="2"/>
        <scheme val="minor"/>
      </rPr>
      <t>FT</t>
    </r>
  </si>
  <si>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Pl</t>
    </r>
    <r>
      <rPr>
        <sz val="11"/>
        <color rgb="FF1D1D1D"/>
        <rFont val="Calibri"/>
        <family val="2"/>
        <scheme val="minor"/>
      </rPr>
      <t>atfo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m,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</si>
  <si>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ruck,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>e (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escu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e)</t>
    </r>
  </si>
  <si>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o Ladde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</si>
  <si>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 xml:space="preserve">escure </t>
    </r>
    <r>
      <rPr>
        <sz val="11"/>
        <color rgb="FF030303"/>
        <rFont val="Calibri"/>
        <family val="2"/>
        <scheme val="minor"/>
      </rPr>
      <t>E</t>
    </r>
    <r>
      <rPr>
        <sz val="11"/>
        <color rgb="FF1D1D1D"/>
        <rFont val="Calibri"/>
        <family val="2"/>
        <scheme val="minor"/>
      </rPr>
      <t>quipme</t>
    </r>
    <r>
      <rPr>
        <sz val="11"/>
        <color rgb="FF030303"/>
        <rFont val="Calibri"/>
        <family val="2"/>
        <scheme val="minor"/>
      </rPr>
      <t>nt</t>
    </r>
  </si>
  <si>
    <r>
      <rPr>
        <sz val="11"/>
        <color rgb="FF1D1D1D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um</t>
    </r>
    <r>
      <rPr>
        <sz val="11"/>
        <color rgb="FF1D1D1D"/>
        <rFont val="Calibri"/>
        <family val="2"/>
        <scheme val="minor"/>
      </rPr>
      <t>p/Ta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k 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</si>
  <si>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1D1D1D"/>
        <rFont val="Calibri"/>
        <family val="2"/>
        <scheme val="minor"/>
      </rPr>
      <t>250G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M/2000+gal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</si>
  <si>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D1D1D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 xml:space="preserve">e,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ac</t>
    </r>
    <r>
      <rPr>
        <sz val="11"/>
        <color rgb="FF030303"/>
        <rFont val="Calibri"/>
        <family val="2"/>
        <scheme val="minor"/>
      </rPr>
      <t>ti</t>
    </r>
    <r>
      <rPr>
        <sz val="11"/>
        <color rgb="FF1D1D1D"/>
        <rFont val="Calibri"/>
        <family val="2"/>
        <scheme val="minor"/>
      </rPr>
      <t>ca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D1D1D"/>
        <rFont val="Calibri"/>
        <family val="2"/>
        <scheme val="minor"/>
      </rPr>
      <t>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er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de</t>
    </r>
    <r>
      <rPr>
        <sz val="11"/>
        <color rgb="FF030303"/>
        <rFont val="Calibri"/>
        <family val="2"/>
        <scheme val="minor"/>
      </rPr>
      <t>r T</t>
    </r>
    <r>
      <rPr>
        <sz val="11"/>
        <color rgb="FF1D1D1D"/>
        <rFont val="Calibri"/>
        <family val="2"/>
        <scheme val="minor"/>
      </rPr>
      <t>2</t>
    </r>
  </si>
  <si>
    <r>
      <rPr>
        <sz val="11"/>
        <color rgb="FF1D1D1D"/>
        <rFont val="Calibri"/>
        <family val="2"/>
        <scheme val="minor"/>
      </rPr>
      <t>250G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M/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000+gal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</si>
  <si>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ruck, </t>
    </r>
    <r>
      <rPr>
        <sz val="11"/>
        <color rgb="FF030303"/>
        <rFont val="Calibri"/>
        <family val="2"/>
        <scheme val="minor"/>
      </rPr>
      <t>Fi</t>
    </r>
    <r>
      <rPr>
        <sz val="11"/>
        <color rgb="FF1D1D1D"/>
        <rFont val="Calibri"/>
        <family val="2"/>
        <scheme val="minor"/>
      </rPr>
      <t xml:space="preserve">re, </t>
    </r>
    <r>
      <rPr>
        <sz val="11"/>
        <color rgb="FF030303"/>
        <rFont val="Calibri"/>
        <family val="2"/>
        <scheme val="minor"/>
      </rPr>
      <t>En</t>
    </r>
    <r>
      <rPr>
        <sz val="11"/>
        <color rgb="FF1D1D1D"/>
        <rFont val="Calibri"/>
        <family val="2"/>
        <scheme val="minor"/>
      </rPr>
      <t>gi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 xml:space="preserve">e </t>
    </r>
    <r>
      <rPr>
        <sz val="11"/>
        <color rgb="FF030303"/>
        <rFont val="Calibri"/>
        <family val="2"/>
        <scheme val="minor"/>
      </rPr>
      <t>T</t>
    </r>
    <r>
      <rPr>
        <sz val="11"/>
        <color rgb="FF343434"/>
        <rFont val="Calibri"/>
        <family val="2"/>
        <scheme val="minor"/>
      </rPr>
      <t>ype</t>
    </r>
    <r>
      <rPr>
        <sz val="11"/>
        <color rgb="FF030303"/>
        <rFont val="Calibri"/>
        <family val="2"/>
        <scheme val="minor"/>
      </rPr>
      <t>-</t>
    </r>
    <r>
      <rPr>
        <sz val="11"/>
        <color rgb="FF1D1D1D"/>
        <rFont val="Calibri"/>
        <family val="2"/>
        <scheme val="minor"/>
      </rPr>
      <t>3</t>
    </r>
  </si>
  <si>
    <r>
      <rPr>
        <sz val="11"/>
        <color rgb="FF030303"/>
        <rFont val="Calibri"/>
        <family val="2"/>
        <scheme val="minor"/>
      </rPr>
      <t>15</t>
    </r>
    <r>
      <rPr>
        <sz val="11"/>
        <color rgb="FF1D1D1D"/>
        <rFont val="Calibri"/>
        <family val="2"/>
        <scheme val="minor"/>
      </rPr>
      <t>0G</t>
    </r>
    <r>
      <rPr>
        <sz val="11"/>
        <color rgb="FF030303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M/500ga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</si>
  <si>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En</t>
    </r>
    <r>
      <rPr>
        <sz val="11"/>
        <color rgb="FF1D1D1D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 xml:space="preserve">e, </t>
    </r>
    <r>
      <rPr>
        <sz val="11"/>
        <color rgb="FF343434"/>
        <rFont val="Calibri"/>
        <family val="2"/>
        <scheme val="minor"/>
      </rPr>
      <t>w</t>
    </r>
    <r>
      <rPr>
        <sz val="11"/>
        <color rgb="FF030303"/>
        <rFont val="Calibri"/>
        <family val="2"/>
        <scheme val="minor"/>
      </rPr>
      <t>ith P</t>
    </r>
    <r>
      <rPr>
        <sz val="11"/>
        <color rgb="FF1D1D1D"/>
        <rFont val="Calibri"/>
        <family val="2"/>
        <scheme val="minor"/>
      </rPr>
      <t>u</t>
    </r>
    <r>
      <rPr>
        <sz val="11"/>
        <color rgb="FF030303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 &amp; Ro</t>
    </r>
    <r>
      <rPr>
        <sz val="11"/>
        <color rgb="FF030303"/>
        <rFont val="Calibri"/>
        <family val="2"/>
        <scheme val="minor"/>
      </rPr>
      <t>ll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</si>
  <si>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D1D1D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Fl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bed</t>
    </r>
  </si>
  <si>
    <r>
      <rPr>
        <sz val="11"/>
        <color rgb="FF030303"/>
        <rFont val="Calibri"/>
        <family val="2"/>
        <scheme val="minor"/>
      </rPr>
      <t xml:space="preserve">15 </t>
    </r>
    <r>
      <rPr>
        <sz val="11"/>
        <color rgb="FF1D1D1D"/>
        <rFont val="Calibri"/>
        <family val="2"/>
        <scheme val="minor"/>
      </rPr>
      <t xml:space="preserve">000 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</si>
  <si>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200</t>
    </r>
  </si>
  <si>
    <r>
      <rPr>
        <sz val="11"/>
        <color rgb="FF030303"/>
        <rFont val="Calibri"/>
        <family val="2"/>
        <scheme val="minor"/>
      </rPr>
      <t>Di</t>
    </r>
    <r>
      <rPr>
        <sz val="11"/>
        <color rgb="FF1D1D1D"/>
        <rFont val="Calibri"/>
        <family val="2"/>
        <scheme val="minor"/>
      </rPr>
      <t>ese</t>
    </r>
    <r>
      <rPr>
        <sz val="11"/>
        <color rgb="FF030303"/>
        <rFont val="Calibri"/>
        <family val="2"/>
        <scheme val="minor"/>
      </rPr>
      <t>l E</t>
    </r>
    <r>
      <rPr>
        <sz val="11"/>
        <color rgb="FF1D1D1D"/>
        <rFont val="Calibri"/>
        <family val="2"/>
        <scheme val="minor"/>
      </rPr>
      <t>ng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</si>
  <si>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 xml:space="preserve">uck, </t>
    </r>
    <r>
      <rPr>
        <sz val="11"/>
        <color rgb="FF030303"/>
        <rFont val="Calibri"/>
        <family val="2"/>
        <scheme val="minor"/>
      </rPr>
      <t>Fl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bed</t>
    </r>
  </si>
  <si>
    <r>
      <rPr>
        <sz val="11"/>
        <color rgb="FF1D1D1D"/>
        <rFont val="Calibri"/>
        <family val="2"/>
        <scheme val="minor"/>
      </rPr>
      <t xml:space="preserve">25000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</si>
  <si>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275</t>
    </r>
  </si>
  <si>
    <r>
      <rPr>
        <sz val="11"/>
        <color rgb="FF030303"/>
        <rFont val="Calibri"/>
        <family val="2"/>
        <scheme val="minor"/>
      </rPr>
      <t>Di</t>
    </r>
    <r>
      <rPr>
        <sz val="11"/>
        <color rgb="FF1D1D1D"/>
        <rFont val="Calibri"/>
        <family val="2"/>
        <scheme val="minor"/>
      </rPr>
      <t>ese</t>
    </r>
    <r>
      <rPr>
        <sz val="11"/>
        <color rgb="FF030303"/>
        <rFont val="Calibri"/>
        <family val="2"/>
        <scheme val="minor"/>
      </rPr>
      <t>l En</t>
    </r>
    <r>
      <rPr>
        <sz val="11"/>
        <color rgb="FF1D1D1D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</si>
  <si>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1D1D1D"/>
        <rFont val="Calibri"/>
        <family val="2"/>
        <scheme val="minor"/>
      </rPr>
      <t xml:space="preserve">30000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</si>
  <si>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>5</t>
    </r>
    <r>
      <rPr>
        <sz val="11"/>
        <color rgb="FF030303"/>
        <rFont val="Calibri"/>
        <family val="2"/>
        <scheme val="minor"/>
      </rPr>
      <t>0</t>
    </r>
    <r>
      <rPr>
        <sz val="11"/>
        <color rgb="FF1D1D1D"/>
        <rFont val="Calibri"/>
        <family val="2"/>
        <scheme val="minor"/>
      </rPr>
      <t xml:space="preserve">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</si>
  <si>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380</t>
    </r>
  </si>
  <si>
    <r>
      <rPr>
        <sz val="11"/>
        <color rgb="FF030303"/>
        <rFont val="Calibri"/>
        <family val="2"/>
        <scheme val="minor"/>
      </rPr>
      <t>4</t>
    </r>
    <r>
      <rPr>
        <sz val="11"/>
        <color rgb="FF1D1D1D"/>
        <rFont val="Calibri"/>
        <family val="2"/>
        <scheme val="minor"/>
      </rPr>
      <t xml:space="preserve">8ft 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 53</t>
    </r>
    <r>
      <rPr>
        <sz val="11"/>
        <color rgb="FF030303"/>
        <rFont val="Calibri"/>
        <family val="2"/>
        <scheme val="minor"/>
      </rPr>
      <t>ft</t>
    </r>
    <r>
      <rPr>
        <sz val="11"/>
        <color rgb="FF343434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flat</t>
    </r>
    <r>
      <rPr>
        <sz val="11"/>
        <color rgb="FF030303"/>
        <rFont val="Calibri"/>
        <family val="2"/>
        <scheme val="minor"/>
      </rPr>
      <t>-</t>
    </r>
    <r>
      <rPr>
        <sz val="11"/>
        <color rgb="FF1D1D1D"/>
        <rFont val="Calibri"/>
        <family val="2"/>
        <scheme val="minor"/>
      </rPr>
      <t xml:space="preserve">bed, </t>
    </r>
    <r>
      <rPr>
        <sz val="11"/>
        <color rgb="FF030303"/>
        <rFont val="Calibri"/>
        <family val="2"/>
        <scheme val="minor"/>
      </rPr>
      <t>fr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t, two ax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</si>
  <si>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1D1D1D"/>
        <rFont val="Calibri"/>
        <family val="2"/>
        <scheme val="minor"/>
      </rPr>
      <t>50,000</t>
    </r>
    <r>
      <rPr>
        <sz val="11"/>
        <color rgb="FF030303"/>
        <rFont val="Calibri"/>
        <family val="2"/>
        <scheme val="minor"/>
      </rPr>
      <t xml:space="preserve">+ </t>
    </r>
    <r>
      <rPr>
        <sz val="11"/>
        <color rgb="FF1D1D1D"/>
        <rFont val="Calibri"/>
        <family val="2"/>
        <scheme val="minor"/>
      </rPr>
      <t>gvw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</si>
  <si>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 xml:space="preserve">close </t>
    </r>
    <r>
      <rPr>
        <sz val="11"/>
        <color rgb="FF030303"/>
        <rFont val="Calibri"/>
        <family val="2"/>
        <scheme val="minor"/>
      </rPr>
      <t>d 4</t>
    </r>
    <r>
      <rPr>
        <sz val="11"/>
        <color rgb="FF1D1D1D"/>
        <rFont val="Calibri"/>
        <family val="2"/>
        <scheme val="minor"/>
      </rPr>
      <t xml:space="preserve">8 </t>
    </r>
    <r>
      <rPr>
        <sz val="11"/>
        <color rgb="FF030303"/>
        <rFont val="Calibri"/>
        <family val="2"/>
        <scheme val="minor"/>
      </rPr>
      <t>ft t</t>
    </r>
    <r>
      <rPr>
        <sz val="11"/>
        <color rgb="FF1D1D1D"/>
        <rFont val="Calibri"/>
        <family val="2"/>
        <scheme val="minor"/>
      </rPr>
      <t xml:space="preserve">o  53 ft,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343434"/>
        <rFont val="Calibri"/>
        <family val="2"/>
        <scheme val="minor"/>
      </rPr>
      <t xml:space="preserve">wo </t>
    </r>
    <r>
      <rPr>
        <sz val="11"/>
        <color rgb="FF1D1D1D"/>
        <rFont val="Calibri"/>
        <family val="2"/>
        <scheme val="minor"/>
      </rPr>
      <t>ax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es</t>
    </r>
  </si>
  <si>
    <r>
      <rPr>
        <sz val="11"/>
        <color rgb="FF1D1D1D"/>
        <rFont val="Calibri"/>
        <family val="2"/>
        <scheme val="minor"/>
      </rPr>
      <t>50,000+ gvw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</si>
  <si>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 xml:space="preserve">28 </t>
    </r>
    <r>
      <rPr>
        <sz val="11"/>
        <color rgb="FF030303"/>
        <rFont val="Calibri"/>
        <family val="2"/>
        <scheme val="minor"/>
      </rPr>
      <t xml:space="preserve">ft </t>
    </r>
    <r>
      <rPr>
        <sz val="11"/>
        <color rgb="FF343434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sing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 ax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 xml:space="preserve">e, </t>
    </r>
    <r>
      <rPr>
        <sz val="11"/>
        <color rgb="FF030303"/>
        <rFont val="Calibri"/>
        <family val="2"/>
        <scheme val="minor"/>
      </rPr>
      <t>fr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gh</t>
    </r>
    <r>
      <rPr>
        <sz val="11"/>
        <color rgb="FF030303"/>
        <rFont val="Calibri"/>
        <family val="2"/>
        <scheme val="minor"/>
      </rPr>
      <t>t</t>
    </r>
  </si>
  <si>
    <r>
      <rPr>
        <sz val="11"/>
        <color rgb="FF1D1D1D"/>
        <rFont val="Calibri"/>
        <family val="2"/>
        <scheme val="minor"/>
      </rPr>
      <t>25,000 gvw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</si>
  <si>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Fl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F1F1F"/>
        <rFont val="Calibri"/>
        <family val="2"/>
        <scheme val="minor"/>
      </rPr>
      <t>bed  u</t>
    </r>
    <r>
      <rPr>
        <sz val="11"/>
        <color rgb="FF030303"/>
        <rFont val="Calibri"/>
        <family val="2"/>
        <scheme val="minor"/>
      </rPr>
      <t xml:space="preserve">tili </t>
    </r>
    <r>
      <rPr>
        <sz val="11"/>
        <color rgb="FF1F1F1F"/>
        <rFont val="Calibri"/>
        <family val="2"/>
        <scheme val="minor"/>
      </rPr>
      <t>ty tra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</si>
  <si>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F1F1F"/>
        <rFont val="Calibri"/>
        <family val="2"/>
        <scheme val="minor"/>
      </rPr>
      <t>6 ton</t>
    </r>
  </si>
  <si>
    <r>
      <rPr>
        <sz val="11"/>
        <color rgb="FF1F1F1F"/>
        <rFont val="Calibri"/>
        <family val="2"/>
        <scheme val="minor"/>
      </rPr>
      <t>Clea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er, Sewe</t>
    </r>
    <r>
      <rPr>
        <sz val="11"/>
        <color rgb="FF030303"/>
        <rFont val="Calibri"/>
        <family val="2"/>
        <scheme val="minor"/>
      </rPr>
      <t>r</t>
    </r>
    <r>
      <rPr>
        <sz val="11"/>
        <color rgb="FF363636"/>
        <rFont val="Calibri"/>
        <family val="2"/>
        <scheme val="minor"/>
      </rPr>
      <t>/Ca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ch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as</t>
    </r>
    <r>
      <rPr>
        <sz val="11"/>
        <color rgb="FF030303"/>
        <rFont val="Calibri"/>
        <family val="2"/>
        <scheme val="minor"/>
      </rPr>
      <t>in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</si>
  <si>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pp</t>
    </r>
    <r>
      <rPr>
        <sz val="11"/>
        <color rgb="FF1F1F1F"/>
        <rFont val="Calibri"/>
        <family val="2"/>
        <scheme val="minor"/>
      </rPr>
      <t>er 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</si>
  <si>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 Mo</t>
    </r>
    <r>
      <rPr>
        <sz val="11"/>
        <color rgb="FF030303"/>
        <rFont val="Calibri"/>
        <family val="2"/>
        <scheme val="minor"/>
      </rPr>
      <t>unt</t>
    </r>
    <r>
      <rPr>
        <sz val="11"/>
        <color rgb="FF1F1F1F"/>
        <rFont val="Calibri"/>
        <family val="2"/>
        <scheme val="minor"/>
      </rPr>
      <t>ed. (350 ga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)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</si>
  <si>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op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er 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</si>
  <si>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 Mo</t>
    </r>
    <r>
      <rPr>
        <sz val="11"/>
        <color rgb="FF030303"/>
        <rFont val="Calibri"/>
        <family val="2"/>
        <scheme val="minor"/>
      </rPr>
      <t>unt</t>
    </r>
    <r>
      <rPr>
        <sz val="11"/>
        <color rgb="FF1F1F1F"/>
        <rFont val="Calibri"/>
        <family val="2"/>
        <scheme val="minor"/>
      </rPr>
      <t>ed. (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50</t>
    </r>
    <r>
      <rPr>
        <sz val="11"/>
        <color rgb="FF030303"/>
        <rFont val="Calibri"/>
        <family val="2"/>
        <scheme val="minor"/>
      </rPr>
      <t xml:space="preserve">0 </t>
    </r>
    <r>
      <rPr>
        <sz val="11"/>
        <color rgb="FF1F1F1F"/>
        <rFont val="Calibri"/>
        <family val="2"/>
        <scheme val="minor"/>
      </rPr>
      <t>Ga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)</t>
    </r>
  </si>
  <si>
    <r>
      <rPr>
        <sz val="11"/>
        <color rgb="FF1F1F1F"/>
        <rFont val="Calibri"/>
        <family val="2"/>
        <scheme val="minor"/>
      </rPr>
      <t>Vac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or</t>
    </r>
    <r>
      <rPr>
        <sz val="11"/>
        <color rgb="FF030303"/>
        <rFont val="Calibri"/>
        <family val="2"/>
        <scheme val="minor"/>
      </rPr>
      <t>-</t>
    </r>
    <r>
      <rPr>
        <sz val="11"/>
        <color rgb="FF1F1F1F"/>
        <rFont val="Calibri"/>
        <family val="2"/>
        <scheme val="minor"/>
      </rPr>
      <t>Co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b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ed Sewer 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ea</t>
    </r>
    <r>
      <rPr>
        <sz val="11"/>
        <color rgb="FF030303"/>
        <rFont val="Calibri"/>
        <family val="2"/>
        <scheme val="minor"/>
      </rPr>
      <t>nin</t>
    </r>
    <r>
      <rPr>
        <sz val="11"/>
        <color rgb="FF1F1F1F"/>
        <rFont val="Calibri"/>
        <family val="2"/>
        <scheme val="minor"/>
      </rPr>
      <t>g</t>
    </r>
  </si>
  <si>
    <r>
      <rPr>
        <sz val="11"/>
        <color rgb="FF1F1F1F"/>
        <rFont val="Calibri"/>
        <family val="2"/>
        <scheme val="minor"/>
      </rPr>
      <t>800 Ga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>Spo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F1F1F"/>
        <rFont val="Calibri"/>
        <family val="2"/>
        <scheme val="minor"/>
      </rPr>
      <t>s/400 Ga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363636"/>
        <rFont val="Calibri"/>
        <family val="2"/>
        <scheme val="minor"/>
      </rPr>
      <t>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er</t>
    </r>
  </si>
  <si>
    <r>
      <rPr>
        <sz val="11"/>
        <color rgb="FF1F1F1F"/>
        <rFont val="Calibri"/>
        <family val="2"/>
        <scheme val="minor"/>
      </rPr>
      <t>500/800 ga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</si>
  <si>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1F1F1F"/>
        <rFont val="Calibri"/>
        <family val="2"/>
        <scheme val="minor"/>
      </rPr>
      <t>wi</t>
    </r>
    <r>
      <rPr>
        <sz val="11"/>
        <color rgb="FF030303"/>
        <rFont val="Calibri"/>
        <family val="2"/>
        <scheme val="minor"/>
      </rPr>
      <t xml:space="preserve">th </t>
    </r>
    <r>
      <rPr>
        <sz val="11"/>
        <color rgb="FF1F1F1F"/>
        <rFont val="Calibri"/>
        <family val="2"/>
        <scheme val="minor"/>
      </rPr>
      <t>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r &amp; </t>
    </r>
    <r>
      <rPr>
        <sz val="11"/>
        <color rgb="FF1F1F1F"/>
        <rFont val="Calibri"/>
        <family val="2"/>
        <scheme val="minor"/>
      </rPr>
      <t>was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e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an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s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</si>
  <si>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500 ga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>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</si>
  <si>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5 C</t>
    </r>
    <r>
      <rPr>
        <sz val="11"/>
        <color rgb="FF030303"/>
        <rFont val="Calibri"/>
        <family val="2"/>
        <scheme val="minor"/>
      </rPr>
      <t xml:space="preserve">u </t>
    </r>
    <r>
      <rPr>
        <sz val="11"/>
        <color rgb="FF1F1F1F"/>
        <rFont val="Calibri"/>
        <family val="2"/>
        <scheme val="minor"/>
      </rPr>
      <t>Yd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</si>
  <si>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ruck, 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yd</t>
    </r>
    <r>
      <rPr>
        <sz val="11"/>
        <color rgb="FF030303"/>
        <rFont val="Calibri"/>
        <family val="2"/>
        <scheme val="minor"/>
      </rPr>
      <t xml:space="preserve">ro </t>
    </r>
    <r>
      <rPr>
        <sz val="11"/>
        <color rgb="FF363636"/>
        <rFont val="Calibri"/>
        <family val="2"/>
        <scheme val="minor"/>
      </rPr>
      <t>Vac</t>
    </r>
  </si>
  <si>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l LP</t>
    </r>
    <r>
      <rPr>
        <sz val="11"/>
        <color rgb="FF1F1F1F"/>
        <rFont val="Calibri"/>
        <family val="2"/>
        <scheme val="minor"/>
      </rPr>
      <t>5</t>
    </r>
    <r>
      <rPr>
        <sz val="11"/>
        <color rgb="FF030303"/>
        <rFont val="Calibri"/>
        <family val="2"/>
        <scheme val="minor"/>
      </rPr>
      <t>5</t>
    </r>
    <r>
      <rPr>
        <sz val="11"/>
        <color rgb="FF1F1F1F"/>
        <rFont val="Calibri"/>
        <family val="2"/>
        <scheme val="minor"/>
      </rPr>
      <t>5</t>
    </r>
    <r>
      <rPr>
        <sz val="11"/>
        <color rgb="FF030303"/>
        <rFont val="Calibri"/>
        <family val="2"/>
        <scheme val="minor"/>
      </rPr>
      <t>DT</t>
    </r>
  </si>
  <si>
    <r>
      <rPr>
        <sz val="11"/>
        <color rgb="FF1F1F1F"/>
        <rFont val="Calibri"/>
        <family val="2"/>
        <scheme val="minor"/>
      </rPr>
      <t xml:space="preserve">36 </t>
    </r>
    <r>
      <rPr>
        <sz val="11"/>
        <color rgb="FF030303"/>
        <rFont val="Calibri"/>
        <family val="2"/>
        <scheme val="minor"/>
      </rPr>
      <t>- H</t>
    </r>
    <r>
      <rPr>
        <sz val="11"/>
        <color rgb="FF1F1F1F"/>
        <rFont val="Calibri"/>
        <family val="2"/>
        <scheme val="minor"/>
      </rPr>
      <t>p p</t>
    </r>
    <r>
      <rPr>
        <sz val="11"/>
        <color rgb="FF030303"/>
        <rFont val="Calibri"/>
        <family val="2"/>
        <scheme val="minor"/>
      </rPr>
      <t>ump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</si>
  <si>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owed by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ac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</si>
  <si>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F1F1F"/>
        <rFont val="Calibri"/>
        <family val="2"/>
        <scheme val="minor"/>
      </rPr>
      <t xml:space="preserve">Tow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 xml:space="preserve">y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 22,000 el</t>
    </r>
    <r>
      <rPr>
        <sz val="11"/>
        <color rgb="FF030303"/>
        <rFont val="Calibri"/>
        <family val="2"/>
        <scheme val="minor"/>
      </rPr>
      <t xml:space="preserve">m </t>
    </r>
    <r>
      <rPr>
        <sz val="11"/>
        <color rgb="FF1F1F1F"/>
        <rFont val="Calibri"/>
        <family val="2"/>
        <scheme val="minor"/>
      </rPr>
      <t>capaci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</si>
  <si>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ea</t>
    </r>
    <r>
      <rPr>
        <sz val="11"/>
        <color rgb="FF030303"/>
        <rFont val="Calibri"/>
        <family val="2"/>
        <scheme val="minor"/>
      </rPr>
      <t xml:space="preserve">f </t>
    </r>
    <r>
      <rPr>
        <sz val="11"/>
        <color rgb="FF1F1F1F"/>
        <rFont val="Calibri"/>
        <family val="2"/>
        <scheme val="minor"/>
      </rPr>
      <t xml:space="preserve">Vac </t>
    </r>
    <r>
      <rPr>
        <sz val="11"/>
        <color rgb="FF030303"/>
        <rFont val="Calibri"/>
        <family val="2"/>
        <scheme val="minor"/>
      </rPr>
      <t>+ Tru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Code 881</t>
    </r>
    <r>
      <rPr>
        <sz val="11"/>
        <color rgb="FF030303"/>
        <rFont val="Calibri"/>
        <family val="2"/>
        <scheme val="minor"/>
      </rPr>
      <t>1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</si>
  <si>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ruck, Vacuu</t>
    </r>
    <r>
      <rPr>
        <sz val="11"/>
        <color rgb="FF030303"/>
        <rFont val="Calibri"/>
        <family val="2"/>
        <scheme val="minor"/>
      </rPr>
      <t>m</t>
    </r>
  </si>
  <si>
    <r>
      <rPr>
        <sz val="11"/>
        <color rgb="FF1F1F1F"/>
        <rFont val="Calibri"/>
        <family val="2"/>
        <scheme val="minor"/>
      </rPr>
      <t>60,000 GVW</t>
    </r>
  </si>
  <si>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ode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>2007 Ba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be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</si>
  <si>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To</t>
    </r>
    <r>
      <rPr>
        <sz val="11"/>
        <color rgb="FF1F1F1F"/>
        <rFont val="Calibri"/>
        <family val="2"/>
        <scheme val="minor"/>
      </rPr>
      <t xml:space="preserve">wed by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ac</t>
    </r>
    <r>
      <rPr>
        <sz val="11"/>
        <color rgb="FF030303"/>
        <rFont val="Calibri"/>
        <family val="2"/>
        <scheme val="minor"/>
      </rPr>
      <t>tor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</si>
  <si>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363636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Dum</t>
    </r>
    <r>
      <rPr>
        <sz val="11"/>
        <color rgb="FF1F1F1F"/>
        <rFont val="Calibri"/>
        <family val="2"/>
        <scheme val="minor"/>
      </rPr>
      <t>p</t>
    </r>
  </si>
  <si>
    <r>
      <rPr>
        <sz val="11"/>
        <color rgb="FF1F1F1F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</si>
  <si>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1F1F1F"/>
        <rFont val="Calibri"/>
        <family val="2"/>
        <scheme val="minor"/>
      </rPr>
      <t>8CY</t>
    </r>
  </si>
  <si>
    <r>
      <rPr>
        <sz val="11"/>
        <color rgb="FF1F1F1F"/>
        <rFont val="Calibri"/>
        <family val="2"/>
        <scheme val="minor"/>
      </rPr>
      <t>to 220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</si>
  <si>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 xml:space="preserve">uck, </t>
    </r>
    <r>
      <rPr>
        <sz val="11"/>
        <color rgb="FF030303"/>
        <rFont val="Calibri"/>
        <family val="2"/>
        <scheme val="minor"/>
      </rPr>
      <t>Dum</t>
    </r>
    <r>
      <rPr>
        <sz val="11"/>
        <color rgb="FF1F1F1F"/>
        <rFont val="Calibri"/>
        <family val="2"/>
        <scheme val="minor"/>
      </rPr>
      <t>p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</si>
  <si>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 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</si>
  <si>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320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</si>
  <si>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Dum</t>
    </r>
    <r>
      <rPr>
        <sz val="11"/>
        <color rgb="FF1F1F1F"/>
        <rFont val="Calibri"/>
        <family val="2"/>
        <scheme val="minor"/>
      </rPr>
      <t>p</t>
    </r>
  </si>
  <si>
    <r>
      <rPr>
        <sz val="11"/>
        <color rgb="FF1F1F1F"/>
        <rFont val="Calibri"/>
        <family val="2"/>
        <scheme val="minor"/>
      </rPr>
      <t>St</t>
    </r>
    <r>
      <rPr>
        <sz val="11"/>
        <color rgb="FF030303"/>
        <rFont val="Calibri"/>
        <family val="2"/>
        <scheme val="minor"/>
      </rPr>
      <t>ru</t>
    </r>
    <r>
      <rPr>
        <sz val="11"/>
        <color rgb="FF1F1F1F"/>
        <rFont val="Calibri"/>
        <family val="2"/>
        <scheme val="minor"/>
      </rPr>
      <t>ck 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</si>
  <si>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1F1F1F"/>
        <rFont val="Calibri"/>
        <family val="2"/>
        <scheme val="minor"/>
      </rPr>
      <t>St</t>
    </r>
    <r>
      <rPr>
        <sz val="11"/>
        <color rgb="FF030303"/>
        <rFont val="Calibri"/>
        <family val="2"/>
        <scheme val="minor"/>
      </rPr>
      <t>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</si>
  <si>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Dum</t>
    </r>
    <r>
      <rPr>
        <sz val="11"/>
        <color rgb="FF1F1F1F"/>
        <rFont val="Calibri"/>
        <family val="2"/>
        <scheme val="minor"/>
      </rPr>
      <t>p, O</t>
    </r>
    <r>
      <rPr>
        <sz val="11"/>
        <color rgb="FF030303"/>
        <rFont val="Calibri"/>
        <family val="2"/>
        <scheme val="minor"/>
      </rPr>
      <t>ff Hi</t>
    </r>
    <r>
      <rPr>
        <sz val="11"/>
        <color rgb="FF1F1F1F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h</t>
    </r>
    <r>
      <rPr>
        <sz val="11"/>
        <color rgb="FF363636"/>
        <rFont val="Calibri"/>
        <family val="2"/>
        <scheme val="minor"/>
      </rPr>
      <t>way</t>
    </r>
  </si>
  <si>
    <r>
      <rPr>
        <sz val="11"/>
        <color rgb="FF1F1F1F"/>
        <rFont val="Calibri"/>
        <family val="2"/>
        <scheme val="minor"/>
      </rPr>
      <t>28 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</si>
  <si>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50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</si>
  <si>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ruc</t>
    </r>
    <r>
      <rPr>
        <sz val="11"/>
        <color rgb="FF030303"/>
        <rFont val="Calibri"/>
        <family val="2"/>
        <scheme val="minor"/>
      </rPr>
      <t>k</t>
    </r>
    <r>
      <rPr>
        <sz val="11"/>
        <color rgb="FF363636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Dum</t>
    </r>
    <r>
      <rPr>
        <sz val="11"/>
        <color rgb="FF1F1F1F"/>
        <rFont val="Calibri"/>
        <family val="2"/>
        <scheme val="minor"/>
      </rPr>
      <t>p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</si>
  <si>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8 CY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</si>
  <si>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ck, Ga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ba</t>
    </r>
    <r>
      <rPr>
        <sz val="11"/>
        <color rgb="FF030303"/>
        <rFont val="Calibri"/>
        <family val="2"/>
        <scheme val="minor"/>
      </rPr>
      <t>g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</si>
  <si>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030303"/>
        <rFont val="Calibri"/>
        <family val="2"/>
        <scheme val="minor"/>
      </rPr>
      <t>2</t>
    </r>
    <r>
      <rPr>
        <sz val="11"/>
        <color rgb="FF1F1F1F"/>
        <rFont val="Calibri"/>
        <family val="2"/>
        <scheme val="minor"/>
      </rPr>
      <t>5 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</si>
  <si>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255</t>
    </r>
  </si>
  <si>
    <r>
      <rPr>
        <sz val="11"/>
        <color rgb="FF1F1F1F"/>
        <rFont val="Calibri"/>
        <family val="2"/>
        <scheme val="minor"/>
      </rPr>
      <t>32CY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</si>
  <si>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325</t>
    </r>
  </si>
  <si>
    <r>
      <rPr>
        <sz val="11"/>
        <color rgb="FF030303"/>
        <rFont val="Calibri"/>
        <family val="2"/>
        <scheme val="minor"/>
      </rPr>
      <t>E-B</t>
    </r>
    <r>
      <rPr>
        <sz val="11"/>
        <color rgb="FF1F1F1F"/>
        <rFont val="Calibri"/>
        <family val="2"/>
        <scheme val="minor"/>
      </rPr>
      <t>AM Se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v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ces</t>
    </r>
  </si>
  <si>
    <r>
      <rPr>
        <sz val="11"/>
        <color rgb="FF1F1F1F"/>
        <rFont val="Calibri"/>
        <family val="2"/>
        <scheme val="minor"/>
      </rPr>
      <t>At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nu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  <r>
      <rPr>
        <sz val="11"/>
        <color rgb="FF363636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sa</t>
    </r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</si>
  <si>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030303"/>
        <rFont val="Calibri"/>
        <family val="2"/>
        <scheme val="minor"/>
      </rPr>
      <t>th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F1F1F"/>
        <rFont val="Calibri"/>
        <family val="2"/>
        <scheme val="minor"/>
      </rPr>
      <t>can s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op a ve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ic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 a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F1F1F"/>
        <rFont val="Calibri"/>
        <family val="2"/>
        <scheme val="minor"/>
      </rPr>
      <t>60 mph</t>
    </r>
  </si>
  <si>
    <r>
      <rPr>
        <sz val="11"/>
        <color rgb="FF1F1F1F"/>
        <rFont val="Calibri"/>
        <family val="2"/>
        <scheme val="minor"/>
      </rPr>
      <t xml:space="preserve">2004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ck Mo</t>
    </r>
    <r>
      <rPr>
        <sz val="11"/>
        <color rgb="FF030303"/>
        <rFont val="Calibri"/>
        <family val="2"/>
        <scheme val="minor"/>
      </rPr>
      <t>unt</t>
    </r>
    <r>
      <rPr>
        <sz val="11"/>
        <color rgb="FF1F1F1F"/>
        <rFont val="Calibri"/>
        <family val="2"/>
        <scheme val="minor"/>
      </rPr>
      <t xml:space="preserve">ed </t>
    </r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 xml:space="preserve">60 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h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</si>
  <si>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363636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tow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</si>
  <si>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98</t>
    </r>
    <r>
      <rPr>
        <sz val="11"/>
        <color rgb="FF030303"/>
        <rFont val="Calibri"/>
        <family val="2"/>
        <scheme val="minor"/>
      </rPr>
      <t xml:space="preserve">7 </t>
    </r>
    <r>
      <rPr>
        <sz val="11"/>
        <color rgb="FF1F1F1F"/>
        <rFont val="Calibri"/>
        <family val="2"/>
        <scheme val="minor"/>
      </rPr>
      <t>Chevy Kod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70</t>
    </r>
  </si>
  <si>
    <r>
      <rPr>
        <sz val="11"/>
        <color rgb="FF1F1F1F"/>
        <rFont val="Calibri"/>
        <family val="2"/>
        <scheme val="minor"/>
      </rPr>
      <t>Va</t>
    </r>
    <r>
      <rPr>
        <sz val="11"/>
        <color rgb="FF030303"/>
        <rFont val="Calibri"/>
        <family val="2"/>
        <scheme val="minor"/>
      </rPr>
      <t>n</t>
    </r>
    <r>
      <rPr>
        <sz val="11"/>
        <color rgb="FF363636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Cus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m</t>
    </r>
  </si>
  <si>
    <r>
      <rPr>
        <sz val="11"/>
        <color rgb="FF1F1F1F"/>
        <rFont val="Calibri"/>
        <family val="2"/>
        <scheme val="minor"/>
      </rPr>
      <t>Specia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>Se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v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ce Ca</t>
    </r>
    <r>
      <rPr>
        <sz val="11"/>
        <color rgb="FF030303"/>
        <rFont val="Calibri"/>
        <family val="2"/>
        <scheme val="minor"/>
      </rPr>
      <t>nt</t>
    </r>
    <r>
      <rPr>
        <sz val="11"/>
        <color rgb="FF1F1F1F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>n T</t>
    </r>
    <r>
      <rPr>
        <sz val="11"/>
        <color rgb="FF1F1F1F"/>
        <rFont val="Calibri"/>
        <family val="2"/>
        <scheme val="minor"/>
      </rPr>
      <t>r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ck</t>
    </r>
  </si>
  <si>
    <r>
      <rPr>
        <sz val="11"/>
        <color rgb="FF1F1F1F"/>
        <rFont val="Calibri"/>
        <family val="2"/>
        <scheme val="minor"/>
      </rPr>
      <t>Van, step</t>
    </r>
  </si>
  <si>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ode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T10FD</t>
    </r>
  </si>
  <si>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 xml:space="preserve">ht 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ty, class </t>
    </r>
    <r>
      <rPr>
        <sz val="11"/>
        <color rgb="FF030303"/>
        <rFont val="Calibri"/>
        <family val="2"/>
        <scheme val="minor"/>
      </rPr>
      <t>1</t>
    </r>
  </si>
  <si>
    <r>
      <rPr>
        <sz val="11"/>
        <color rgb="FF1F1F1F"/>
        <rFont val="Calibri"/>
        <family val="2"/>
        <scheme val="minor"/>
      </rPr>
      <t>225</t>
    </r>
    <r>
      <rPr>
        <sz val="11"/>
        <color rgb="FF030303"/>
        <rFont val="Calibri"/>
        <family val="2"/>
        <scheme val="minor"/>
      </rPr>
      <t>-</t>
    </r>
    <r>
      <rPr>
        <sz val="11"/>
        <color rgb="FF363636"/>
        <rFont val="Calibri"/>
        <family val="2"/>
        <scheme val="minor"/>
      </rPr>
      <t>300</t>
    </r>
  </si>
  <si>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 xml:space="preserve">ht </t>
    </r>
    <r>
      <rPr>
        <sz val="11"/>
        <color rgb="FF1F1F1F"/>
        <rFont val="Calibri"/>
        <family val="2"/>
        <scheme val="minor"/>
      </rPr>
      <t>du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y, class 2</t>
    </r>
  </si>
  <si>
    <r>
      <rPr>
        <sz val="11"/>
        <color rgb="FF1F1F1F"/>
        <rFont val="Calibri"/>
        <family val="2"/>
        <scheme val="minor"/>
      </rPr>
      <t>22</t>
    </r>
    <r>
      <rPr>
        <sz val="11"/>
        <color rgb="FF030303"/>
        <rFont val="Calibri"/>
        <family val="2"/>
        <scheme val="minor"/>
      </rPr>
      <t>5</t>
    </r>
    <r>
      <rPr>
        <sz val="11"/>
        <color rgb="FF1F1F1F"/>
        <rFont val="Calibri"/>
        <family val="2"/>
        <scheme val="minor"/>
      </rPr>
      <t>-30</t>
    </r>
    <r>
      <rPr>
        <sz val="11"/>
        <color rgb="FF030303"/>
        <rFont val="Calibri"/>
        <family val="2"/>
        <scheme val="minor"/>
      </rPr>
      <t>0</t>
    </r>
  </si>
  <si>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 xml:space="preserve">ht 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ut</t>
    </r>
    <r>
      <rPr>
        <sz val="11"/>
        <color rgb="FF1F1F1F"/>
        <rFont val="Calibri"/>
        <family val="2"/>
        <scheme val="minor"/>
      </rPr>
      <t>y, class 2</t>
    </r>
  </si>
  <si>
    <r>
      <rPr>
        <sz val="11"/>
        <color rgb="FF030303"/>
        <rFont val="Calibri"/>
        <family val="2"/>
        <scheme val="minor"/>
      </rPr>
      <t>2</t>
    </r>
    <r>
      <rPr>
        <sz val="11"/>
        <color rgb="FF1F1F1F"/>
        <rFont val="Calibri"/>
        <family val="2"/>
        <scheme val="minor"/>
      </rPr>
      <t>25</t>
    </r>
    <r>
      <rPr>
        <sz val="11"/>
        <color rgb="FF030303"/>
        <rFont val="Calibri"/>
        <family val="2"/>
        <scheme val="minor"/>
      </rPr>
      <t>-</t>
    </r>
    <r>
      <rPr>
        <sz val="11"/>
        <color rgb="FF1F1F1F"/>
        <rFont val="Calibri"/>
        <family val="2"/>
        <scheme val="minor"/>
      </rPr>
      <t>300</t>
    </r>
  </si>
  <si>
    <r>
      <rPr>
        <sz val="11"/>
        <color rgb="FF363636"/>
        <rFont val="Calibri"/>
        <family val="2"/>
        <scheme val="minor"/>
      </rPr>
      <t>Veh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e, Sma</t>
    </r>
    <r>
      <rPr>
        <sz val="11"/>
        <color rgb="FF030303"/>
        <rFont val="Calibri"/>
        <family val="2"/>
        <scheme val="minor"/>
      </rPr>
      <t>ll</t>
    </r>
  </si>
  <si>
    <r>
      <rPr>
        <sz val="11"/>
        <color rgb="FF1F1F1F"/>
        <rFont val="Calibri"/>
        <family val="2"/>
        <scheme val="minor"/>
      </rPr>
      <t>to 30</t>
    </r>
  </si>
  <si>
    <r>
      <rPr>
        <sz val="11"/>
        <color rgb="FF1F1F1F"/>
        <rFont val="Calibri"/>
        <family val="2"/>
        <scheme val="minor"/>
      </rPr>
      <t>GVW=50534</t>
    </r>
  </si>
  <si>
    <r>
      <rPr>
        <sz val="11"/>
        <color rgb="FF030303"/>
        <rFont val="Calibri"/>
        <family val="2"/>
        <scheme val="minor"/>
      </rPr>
      <t>G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lf </t>
    </r>
    <r>
      <rPr>
        <sz val="11"/>
        <color rgb="FF1F1F1F"/>
        <rFont val="Calibri"/>
        <family val="2"/>
        <scheme val="minor"/>
      </rPr>
      <t>Cart</t>
    </r>
  </si>
  <si>
    <r>
      <rPr>
        <sz val="11"/>
        <color rgb="FF1F1F1F"/>
        <rFont val="Calibri"/>
        <family val="2"/>
        <scheme val="minor"/>
      </rPr>
      <t>We</t>
    </r>
    <r>
      <rPr>
        <sz val="11"/>
        <color rgb="FF030303"/>
        <rFont val="Calibri"/>
        <family val="2"/>
        <scheme val="minor"/>
      </rPr>
      <t>ld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rt</t>
    </r>
    <r>
      <rPr>
        <sz val="11"/>
        <color rgb="FF1F1F1F"/>
        <rFont val="Calibri"/>
        <family val="2"/>
        <scheme val="minor"/>
      </rPr>
      <t>ab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</si>
  <si>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1F1F1F"/>
        <rFont val="Calibri"/>
        <family val="2"/>
        <scheme val="minor"/>
      </rPr>
      <t xml:space="preserve">to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6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</si>
  <si>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des g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un</t>
    </r>
    <r>
      <rPr>
        <sz val="11"/>
        <color rgb="FF1F1F1F"/>
        <rFont val="Calibri"/>
        <family val="2"/>
        <scheme val="minor"/>
      </rPr>
      <t>d cab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 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ead cab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e.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</si>
  <si>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34</t>
    </r>
  </si>
  <si>
    <r>
      <rPr>
        <sz val="11"/>
        <color rgb="FF1F1F1F"/>
        <rFont val="Calibri"/>
        <family val="2"/>
        <scheme val="minor"/>
      </rPr>
      <t>We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de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ortab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</si>
  <si>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 xml:space="preserve">des </t>
    </r>
    <r>
      <rPr>
        <sz val="11"/>
        <color rgb="FF030303"/>
        <rFont val="Calibri"/>
        <family val="2"/>
        <scheme val="minor"/>
      </rPr>
      <t>gr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un</t>
    </r>
    <r>
      <rPr>
        <sz val="11"/>
        <color rgb="FF1F1F1F"/>
        <rFont val="Calibri"/>
        <family val="2"/>
        <scheme val="minor"/>
      </rPr>
      <t>d cab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 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ead cab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e.</t>
    </r>
  </si>
  <si>
    <r>
      <rPr>
        <sz val="11"/>
        <color rgb="FF1F1F1F"/>
        <rFont val="Calibri"/>
        <family val="2"/>
        <scheme val="minor"/>
      </rPr>
      <t>We</t>
    </r>
    <r>
      <rPr>
        <sz val="11"/>
        <color rgb="FF030303"/>
        <rFont val="Calibri"/>
        <family val="2"/>
        <scheme val="minor"/>
      </rPr>
      <t>ld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bl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</si>
  <si>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des gro</t>
    </r>
    <r>
      <rPr>
        <sz val="11"/>
        <color rgb="FF030303"/>
        <rFont val="Calibri"/>
        <family val="2"/>
        <scheme val="minor"/>
      </rPr>
      <t>un</t>
    </r>
    <r>
      <rPr>
        <sz val="11"/>
        <color rgb="FF1F1F1F"/>
        <rFont val="Calibri"/>
        <family val="2"/>
        <scheme val="minor"/>
      </rPr>
      <t>d cab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 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ead cab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e.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</si>
  <si>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uck, Water</t>
    </r>
  </si>
  <si>
    <r>
      <rPr>
        <sz val="11"/>
        <color rgb="FF1F1F1F"/>
        <rFont val="Calibri"/>
        <family val="2"/>
        <scheme val="minor"/>
      </rPr>
      <t>2500 Gal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</si>
  <si>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75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</si>
  <si>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ck, 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er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</si>
  <si>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2</t>
    </r>
    <r>
      <rPr>
        <sz val="11"/>
        <color rgb="FF1F1F1F"/>
        <rFont val="Calibri"/>
        <family val="2"/>
        <scheme val="minor"/>
      </rPr>
      <t>50</t>
    </r>
  </si>
  <si>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nc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ude pump 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d rear spray system</t>
    </r>
    <r>
      <rPr>
        <sz val="11"/>
        <color rgb="FF030303"/>
        <rFont val="Calibri"/>
        <family val="2"/>
        <scheme val="minor"/>
      </rPr>
      <t>.</t>
    </r>
  </si>
  <si>
    <r>
      <rPr>
        <sz val="11"/>
        <color rgb="FF1F1F1F"/>
        <rFont val="Calibri"/>
        <family val="2"/>
        <scheme val="minor"/>
      </rPr>
      <t>Conta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&amp; ro</t>
    </r>
    <r>
      <rPr>
        <sz val="11"/>
        <color rgb="FF030303"/>
        <rFont val="Calibri"/>
        <family val="2"/>
        <scheme val="minor"/>
      </rPr>
      <t xml:space="preserve">ll </t>
    </r>
    <r>
      <rPr>
        <sz val="11"/>
        <color rgb="FF1F1F1F"/>
        <rFont val="Calibri"/>
        <family val="2"/>
        <scheme val="minor"/>
      </rPr>
      <t xml:space="preserve">off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ruck</t>
    </r>
  </si>
  <si>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ll </t>
    </r>
    <r>
      <rPr>
        <sz val="11"/>
        <color rgb="FF1F1F1F"/>
        <rFont val="Calibri"/>
        <family val="2"/>
        <scheme val="minor"/>
      </rPr>
      <t xml:space="preserve">off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uc</t>
    </r>
    <r>
      <rPr>
        <sz val="11"/>
        <color rgb="FF030303"/>
        <rFont val="Calibri"/>
        <family val="2"/>
        <scheme val="minor"/>
      </rPr>
      <t>k</t>
    </r>
  </si>
  <si>
    <r>
      <rPr>
        <sz val="11"/>
        <color rgb="FF363636"/>
        <rFont val="Calibri"/>
        <family val="2"/>
        <scheme val="minor"/>
      </rPr>
      <t xml:space="preserve">30 </t>
    </r>
    <r>
      <rPr>
        <sz val="11"/>
        <color rgb="FF1F1F1F"/>
        <rFont val="Calibri"/>
        <family val="2"/>
        <scheme val="minor"/>
      </rPr>
      <t>yds,</t>
    </r>
  </si>
  <si>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ll-</t>
    </r>
    <r>
      <rPr>
        <sz val="11"/>
        <color rgb="FF1F1F1F"/>
        <rFont val="Calibri"/>
        <family val="2"/>
        <scheme val="minor"/>
      </rPr>
      <t>off</t>
    </r>
    <r>
      <rPr>
        <sz val="11"/>
        <color rgb="FF030303"/>
        <rFont val="Calibri"/>
        <family val="2"/>
        <scheme val="minor"/>
      </rPr>
      <t>-Tru</t>
    </r>
    <r>
      <rPr>
        <sz val="11"/>
        <color rgb="FF1F1F1F"/>
        <rFont val="Calibri"/>
        <family val="2"/>
        <scheme val="minor"/>
      </rPr>
      <t>ck o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ly</t>
    </r>
  </si>
  <si>
    <r>
      <rPr>
        <sz val="11"/>
        <color rgb="FF1F1F1F"/>
        <rFont val="Calibri"/>
        <family val="2"/>
        <scheme val="minor"/>
      </rPr>
      <t xml:space="preserve">1997 </t>
    </r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re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htlin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 F1</t>
    </r>
    <r>
      <rPr>
        <sz val="11"/>
        <color rgb="FF1F1F1F"/>
        <rFont val="Calibri"/>
        <family val="2"/>
        <scheme val="minor"/>
      </rPr>
      <t>20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</si>
  <si>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 xml:space="preserve">uck,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acto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</si>
  <si>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 xml:space="preserve">4 </t>
    </r>
    <r>
      <rPr>
        <sz val="11"/>
        <color rgb="FF1F1F1F"/>
        <rFont val="Calibri"/>
        <family val="2"/>
        <scheme val="minor"/>
      </rPr>
      <t>x 2</t>
    </r>
  </si>
  <si>
    <r>
      <rPr>
        <sz val="11"/>
        <color rgb="FF1F1F1F"/>
        <rFont val="Calibri"/>
        <family val="2"/>
        <scheme val="minor"/>
      </rPr>
      <t xml:space="preserve">25000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</si>
  <si>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2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</t>
    </r>
  </si>
  <si>
    <r>
      <rPr>
        <sz val="11"/>
        <color rgb="FF1F1F1F"/>
        <rFont val="Calibri"/>
        <family val="2"/>
        <scheme val="minor"/>
      </rPr>
      <t xml:space="preserve">4 x </t>
    </r>
    <r>
      <rPr>
        <sz val="11"/>
        <color rgb="FF030303"/>
        <rFont val="Calibri"/>
        <family val="2"/>
        <scheme val="minor"/>
      </rPr>
      <t>2</t>
    </r>
  </si>
  <si>
    <r>
      <rPr>
        <sz val="11"/>
        <color rgb="FF1F1F1F"/>
        <rFont val="Calibri"/>
        <family val="2"/>
        <scheme val="minor"/>
      </rPr>
      <t xml:space="preserve">35000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</si>
  <si>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330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</si>
  <si>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ruck,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acto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</si>
  <si>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F1F1F"/>
        <rFont val="Calibri"/>
        <family val="2"/>
        <scheme val="minor"/>
      </rPr>
      <t>6x2</t>
    </r>
  </si>
  <si>
    <r>
      <rPr>
        <sz val="11"/>
        <color rgb="FF1F1F1F"/>
        <rFont val="Calibri"/>
        <family val="2"/>
        <scheme val="minor"/>
      </rPr>
      <t xml:space="preserve">45000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</si>
  <si>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360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</si>
  <si>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fr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ht</t>
    </r>
  </si>
  <si>
    <r>
      <rPr>
        <sz val="11"/>
        <color rgb="FF1F1F1F"/>
        <rFont val="Calibri"/>
        <family val="2"/>
        <scheme val="minor"/>
      </rPr>
      <t>gvw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16000</t>
    </r>
    <r>
      <rPr>
        <sz val="11"/>
        <color rgb="FF030303"/>
        <rFont val="Calibri"/>
        <family val="2"/>
        <scheme val="minor"/>
      </rPr>
      <t>-1</t>
    </r>
    <r>
      <rPr>
        <sz val="11"/>
        <color rgb="FF1F1F1F"/>
        <rFont val="Calibri"/>
        <family val="2"/>
        <scheme val="minor"/>
      </rPr>
      <t xml:space="preserve">9500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</si>
  <si>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1F1F1F"/>
        <rFont val="Calibri"/>
        <family val="2"/>
        <scheme val="minor"/>
      </rPr>
      <t>4 X 2 Ax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 (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)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</si>
  <si>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h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ee  ax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e, 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 xml:space="preserve">ass 8,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eavy du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y</t>
    </r>
  </si>
  <si>
    <r>
      <rPr>
        <sz val="11"/>
        <color rgb="FF1F1F1F"/>
        <rFont val="Calibri"/>
        <family val="2"/>
        <scheme val="minor"/>
      </rPr>
      <t>ove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33000</t>
    </r>
    <r>
      <rPr>
        <sz val="11"/>
        <color rgb="FF030303"/>
        <rFont val="Calibri"/>
        <family val="2"/>
        <scheme val="minor"/>
      </rPr>
      <t>Lb</t>
    </r>
    <r>
      <rPr>
        <sz val="11"/>
        <color rgb="FF1F1F1F"/>
        <rFont val="Calibri"/>
        <family val="2"/>
        <scheme val="minor"/>
      </rPr>
      <t>s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</si>
  <si>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363636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re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ht</t>
    </r>
  </si>
  <si>
    <r>
      <rPr>
        <sz val="11"/>
        <color rgb="FF1F1F1F"/>
        <rFont val="Calibri"/>
        <family val="2"/>
        <scheme val="minor"/>
      </rPr>
      <t>26,00</t>
    </r>
    <r>
      <rPr>
        <sz val="11"/>
        <color rgb="FF030303"/>
        <rFont val="Calibri"/>
        <family val="2"/>
        <scheme val="minor"/>
      </rPr>
      <t>1 t</t>
    </r>
    <r>
      <rPr>
        <sz val="11"/>
        <color rgb="FF1F1F1F"/>
        <rFont val="Calibri"/>
        <family val="2"/>
        <scheme val="minor"/>
      </rPr>
      <t xml:space="preserve">o 33,000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 gvw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</si>
  <si>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uck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</si>
  <si>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i</t>
    </r>
    <r>
      <rPr>
        <sz val="11"/>
        <color rgb="FF030303"/>
        <rFont val="Calibri"/>
        <family val="2"/>
        <scheme val="minor"/>
      </rPr>
      <t xml:space="preserve">lt 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nd rol</t>
    </r>
    <r>
      <rPr>
        <sz val="11"/>
        <color rgb="FF1F1F1F"/>
        <rFont val="Calibri"/>
        <family val="2"/>
        <scheme val="minor"/>
      </rPr>
      <t>l</t>
    </r>
    <r>
      <rPr>
        <sz val="11"/>
        <color rgb="FF030303"/>
        <rFont val="Calibri"/>
        <family val="2"/>
        <scheme val="minor"/>
      </rPr>
      <t>-</t>
    </r>
    <r>
      <rPr>
        <sz val="11"/>
        <color rgb="FF1F1F1F"/>
        <rFont val="Calibri"/>
        <family val="2"/>
        <scheme val="minor"/>
      </rPr>
      <t xml:space="preserve">back,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wo ax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 xml:space="preserve">e, </t>
    </r>
    <r>
      <rPr>
        <sz val="11"/>
        <color rgb="FF030303"/>
        <rFont val="Calibri"/>
        <family val="2"/>
        <scheme val="minor"/>
      </rPr>
      <t>cl</t>
    </r>
    <r>
      <rPr>
        <sz val="11"/>
        <color rgb="FF1F1F1F"/>
        <rFont val="Calibri"/>
        <family val="2"/>
        <scheme val="minor"/>
      </rPr>
      <t xml:space="preserve">ass </t>
    </r>
    <r>
      <rPr>
        <sz val="11"/>
        <color rgb="FF030303"/>
        <rFont val="Calibri"/>
        <family val="2"/>
        <scheme val="minor"/>
      </rPr>
      <t xml:space="preserve">7 </t>
    </r>
    <r>
      <rPr>
        <sz val="11"/>
        <color rgb="FF1F1F1F"/>
        <rFont val="Calibri"/>
        <family val="2"/>
        <scheme val="minor"/>
      </rPr>
      <t>heavy duty,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</si>
  <si>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 33,000 gvw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</si>
  <si>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 xml:space="preserve">4 </t>
    </r>
    <r>
      <rPr>
        <sz val="11"/>
        <color rgb="FF1F1F1F"/>
        <rFont val="Calibri"/>
        <family val="2"/>
        <scheme val="minor"/>
      </rPr>
      <t>X 2 Ax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 (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)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</si>
  <si>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ck,</t>
    </r>
  </si>
  <si>
    <r>
      <rPr>
        <sz val="11"/>
        <color rgb="FF030303"/>
        <rFont val="Calibri"/>
        <family val="2"/>
        <scheme val="minor"/>
      </rPr>
      <t xml:space="preserve">Tilt </t>
    </r>
    <r>
      <rPr>
        <sz val="11"/>
        <color rgb="FF1F1F1F"/>
        <rFont val="Calibri"/>
        <family val="2"/>
        <scheme val="minor"/>
      </rPr>
      <t>and ro</t>
    </r>
    <r>
      <rPr>
        <sz val="11"/>
        <color rgb="FF030303"/>
        <rFont val="Calibri"/>
        <family val="2"/>
        <scheme val="minor"/>
      </rPr>
      <t xml:space="preserve">ll </t>
    </r>
    <r>
      <rPr>
        <sz val="11"/>
        <color rgb="FF1F1F1F"/>
        <rFont val="Calibri"/>
        <family val="2"/>
        <scheme val="minor"/>
      </rPr>
      <t>bac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thr</t>
    </r>
    <r>
      <rPr>
        <sz val="11"/>
        <color rgb="FF1F1F1F"/>
        <rFont val="Calibri"/>
        <family val="2"/>
        <scheme val="minor"/>
      </rPr>
      <t>ee ax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e. 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 xml:space="preserve">ass 8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eavy d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ty</t>
    </r>
  </si>
  <si>
    <r>
      <rPr>
        <sz val="11"/>
        <color rgb="FF1F1F1F"/>
        <rFont val="Calibri"/>
        <family val="2"/>
        <scheme val="minor"/>
      </rPr>
      <t>over 33,00</t>
    </r>
    <r>
      <rPr>
        <sz val="11"/>
        <color rgb="FF030303"/>
        <rFont val="Calibri"/>
        <family val="2"/>
        <scheme val="minor"/>
      </rPr>
      <t xml:space="preserve">1+ </t>
    </r>
    <r>
      <rPr>
        <sz val="11"/>
        <color rgb="FF1F1F1F"/>
        <rFont val="Calibri"/>
        <family val="2"/>
        <scheme val="minor"/>
      </rPr>
      <t>gvw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</si>
  <si>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F1F1F"/>
        <rFont val="Calibri"/>
        <family val="2"/>
        <scheme val="minor"/>
      </rPr>
      <t xml:space="preserve">6 X </t>
    </r>
    <r>
      <rPr>
        <sz val="11"/>
        <color rgb="FF030303"/>
        <rFont val="Calibri"/>
        <family val="2"/>
        <scheme val="minor"/>
      </rPr>
      <t xml:space="preserve">4 </t>
    </r>
    <r>
      <rPr>
        <sz val="11"/>
        <color rgb="FF1F1F1F"/>
        <rFont val="Calibri"/>
        <family val="2"/>
        <scheme val="minor"/>
      </rPr>
      <t>Ax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 (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)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</si>
  <si>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 xml:space="preserve">uck, </t>
    </r>
    <r>
      <rPr>
        <sz val="11"/>
        <color rgb="FF030303"/>
        <rFont val="Calibri"/>
        <family val="2"/>
        <scheme val="minor"/>
      </rPr>
      <t>Pi</t>
    </r>
    <r>
      <rPr>
        <sz val="11"/>
        <color rgb="FF1F1F1F"/>
        <rFont val="Calibri"/>
        <family val="2"/>
        <scheme val="minor"/>
      </rPr>
      <t>ck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p</t>
    </r>
  </si>
  <si>
    <r>
      <rPr>
        <sz val="11"/>
        <color rgb="FF1F1F1F"/>
        <rFont val="Calibri"/>
        <family val="2"/>
        <scheme val="minor"/>
      </rPr>
      <t>Whe</t>
    </r>
    <r>
      <rPr>
        <sz val="11"/>
        <color rgb="FF030303"/>
        <rFont val="Calibri"/>
        <family val="2"/>
        <scheme val="minor"/>
      </rPr>
      <t>n t</t>
    </r>
    <r>
      <rPr>
        <sz val="11"/>
        <color rgb="FF1F1F1F"/>
        <rFont val="Calibri"/>
        <family val="2"/>
        <scheme val="minor"/>
      </rPr>
      <t>ra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spo</t>
    </r>
    <r>
      <rPr>
        <sz val="11"/>
        <color rgb="FF030303"/>
        <rFont val="Calibri"/>
        <family val="2"/>
        <scheme val="minor"/>
      </rPr>
      <t>rtin</t>
    </r>
    <r>
      <rPr>
        <sz val="11"/>
        <color rgb="FF1F1F1F"/>
        <rFont val="Calibri"/>
        <family val="2"/>
        <scheme val="minor"/>
      </rPr>
      <t>g peop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e.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</si>
  <si>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Pi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ku</t>
    </r>
    <r>
      <rPr>
        <sz val="11"/>
        <color rgb="FF1F1F1F"/>
        <rFont val="Calibri"/>
        <family val="2"/>
        <scheme val="minor"/>
      </rPr>
      <t>p</t>
    </r>
  </si>
  <si>
    <r>
      <rPr>
        <sz val="11"/>
        <color rgb="FF030303"/>
        <rFont val="Calibri"/>
        <family val="2"/>
        <scheme val="minor"/>
      </rPr>
      <t>1</t>
    </r>
    <r>
      <rPr>
        <sz val="11"/>
        <color rgb="FF363636"/>
        <rFont val="Calibri"/>
        <family val="2"/>
        <scheme val="minor"/>
      </rPr>
      <t>/2</t>
    </r>
    <r>
      <rPr>
        <sz val="11"/>
        <color rgb="FF030303"/>
        <rFont val="Calibri"/>
        <family val="2"/>
        <scheme val="minor"/>
      </rPr>
      <t>-t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n Pi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kup T</t>
    </r>
    <r>
      <rPr>
        <sz val="11"/>
        <color rgb="FF1F1F1F"/>
        <rFont val="Calibri"/>
        <family val="2"/>
        <scheme val="minor"/>
      </rPr>
      <t>r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</si>
  <si>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x2</t>
    </r>
    <r>
      <rPr>
        <sz val="11"/>
        <color rgb="FF030303"/>
        <rFont val="Calibri"/>
        <family val="2"/>
        <scheme val="minor"/>
      </rPr>
      <t>-</t>
    </r>
    <r>
      <rPr>
        <sz val="11"/>
        <color rgb="FF1F1F1F"/>
        <rFont val="Calibri"/>
        <family val="2"/>
        <scheme val="minor"/>
      </rPr>
      <t>Ax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</si>
  <si>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ruck, </t>
    </r>
    <r>
      <rPr>
        <sz val="11"/>
        <color rgb="FF030303"/>
        <rFont val="Calibri"/>
        <family val="2"/>
        <scheme val="minor"/>
      </rPr>
      <t>Pi</t>
    </r>
    <r>
      <rPr>
        <sz val="11"/>
        <color rgb="FF1F1F1F"/>
        <rFont val="Calibri"/>
        <family val="2"/>
        <scheme val="minor"/>
      </rPr>
      <t>ck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p</t>
    </r>
  </si>
  <si>
    <r>
      <rPr>
        <sz val="11"/>
        <color rgb="FF030303"/>
        <rFont val="Calibri"/>
        <family val="2"/>
        <scheme val="minor"/>
      </rPr>
      <t>1-t</t>
    </r>
    <r>
      <rPr>
        <sz val="11"/>
        <color rgb="FF1F1F1F"/>
        <rFont val="Calibri"/>
        <family val="2"/>
        <scheme val="minor"/>
      </rPr>
      <t xml:space="preserve">on 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ick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p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ck</t>
    </r>
  </si>
  <si>
    <r>
      <rPr>
        <sz val="11"/>
        <color rgb="FF1F1F1F"/>
        <rFont val="Calibri"/>
        <family val="2"/>
        <scheme val="minor"/>
      </rPr>
      <t>4x2</t>
    </r>
    <r>
      <rPr>
        <sz val="11"/>
        <color rgb="FF030303"/>
        <rFont val="Calibri"/>
        <family val="2"/>
        <scheme val="minor"/>
      </rPr>
      <t>-</t>
    </r>
    <r>
      <rPr>
        <sz val="11"/>
        <color rgb="FF1F1F1F"/>
        <rFont val="Calibri"/>
        <family val="2"/>
        <scheme val="minor"/>
      </rPr>
      <t>Ax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</si>
  <si>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ck, P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ku</t>
    </r>
    <r>
      <rPr>
        <sz val="11"/>
        <color rgb="FF1F1F1F"/>
        <rFont val="Calibri"/>
        <family val="2"/>
        <scheme val="minor"/>
      </rPr>
      <t>p</t>
    </r>
  </si>
  <si>
    <r>
      <rPr>
        <sz val="11"/>
        <color rgb="FF030303"/>
        <rFont val="Calibri"/>
        <family val="2"/>
        <scheme val="minor"/>
      </rPr>
      <t>1 1</t>
    </r>
    <r>
      <rPr>
        <sz val="11"/>
        <color rgb="FF363636"/>
        <rFont val="Calibri"/>
        <family val="2"/>
        <scheme val="minor"/>
      </rPr>
      <t>/4-to</t>
    </r>
    <r>
      <rPr>
        <sz val="11"/>
        <color rgb="FF030303"/>
        <rFont val="Calibri"/>
        <family val="2"/>
        <scheme val="minor"/>
      </rPr>
      <t xml:space="preserve">n 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 xml:space="preserve">ckup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</t>
    </r>
  </si>
  <si>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x2-Ax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</si>
  <si>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Pi</t>
    </r>
    <r>
      <rPr>
        <sz val="11"/>
        <color rgb="FF1F1F1F"/>
        <rFont val="Calibri"/>
        <family val="2"/>
        <scheme val="minor"/>
      </rPr>
      <t>ck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p</t>
    </r>
  </si>
  <si>
    <r>
      <rPr>
        <sz val="11"/>
        <color rgb="FF030303"/>
        <rFont val="Calibri"/>
        <family val="2"/>
        <scheme val="minor"/>
      </rPr>
      <t>1 1</t>
    </r>
    <r>
      <rPr>
        <sz val="11"/>
        <color rgb="FF363636"/>
        <rFont val="Calibri"/>
        <family val="2"/>
        <scheme val="minor"/>
      </rPr>
      <t>/2</t>
    </r>
    <r>
      <rPr>
        <sz val="11"/>
        <color rgb="FF030303"/>
        <rFont val="Calibri"/>
        <family val="2"/>
        <scheme val="minor"/>
      </rPr>
      <t>-</t>
    </r>
    <r>
      <rPr>
        <sz val="11"/>
        <color rgb="FF1F1F1F"/>
        <rFont val="Calibri"/>
        <family val="2"/>
        <scheme val="minor"/>
      </rPr>
      <t>to</t>
    </r>
    <r>
      <rPr>
        <sz val="11"/>
        <color rgb="FF030303"/>
        <rFont val="Calibri"/>
        <family val="2"/>
        <scheme val="minor"/>
      </rPr>
      <t>n Pi</t>
    </r>
    <r>
      <rPr>
        <sz val="11"/>
        <color rgb="FF1F1F1F"/>
        <rFont val="Calibri"/>
        <family val="2"/>
        <scheme val="minor"/>
      </rPr>
      <t>ck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p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uck</t>
    </r>
  </si>
  <si>
    <r>
      <rPr>
        <sz val="11"/>
        <color rgb="FF010101"/>
        <rFont val="Calibri"/>
        <family val="2"/>
        <scheme val="minor"/>
      </rPr>
      <t>Tr</t>
    </r>
    <r>
      <rPr>
        <sz val="11"/>
        <color rgb="FF1C1C1C"/>
        <rFont val="Calibri"/>
        <family val="2"/>
        <scheme val="minor"/>
      </rPr>
      <t xml:space="preserve">uck, </t>
    </r>
    <r>
      <rPr>
        <sz val="11"/>
        <color rgb="FF010101"/>
        <rFont val="Calibri"/>
        <family val="2"/>
        <scheme val="minor"/>
      </rPr>
      <t>Pi</t>
    </r>
    <r>
      <rPr>
        <sz val="11"/>
        <color rgb="FF1C1C1C"/>
        <rFont val="Calibri"/>
        <family val="2"/>
        <scheme val="minor"/>
      </rPr>
      <t>ckup</t>
    </r>
  </si>
  <si>
    <r>
      <rPr>
        <sz val="11"/>
        <color rgb="FF010101"/>
        <rFont val="Calibri"/>
        <family val="2"/>
        <scheme val="minor"/>
      </rPr>
      <t xml:space="preserve">1 </t>
    </r>
    <r>
      <rPr>
        <sz val="11"/>
        <color rgb="FF1C1C1C"/>
        <rFont val="Calibri"/>
        <family val="2"/>
        <scheme val="minor"/>
      </rPr>
      <t>3/4</t>
    </r>
    <r>
      <rPr>
        <sz val="11"/>
        <color rgb="FF010101"/>
        <rFont val="Calibri"/>
        <family val="2"/>
        <scheme val="minor"/>
      </rPr>
      <t>-</t>
    </r>
    <r>
      <rPr>
        <sz val="11"/>
        <color rgb="FF1C1C1C"/>
        <rFont val="Calibri"/>
        <family val="2"/>
        <scheme val="minor"/>
      </rPr>
      <t xml:space="preserve">ton </t>
    </r>
    <r>
      <rPr>
        <sz val="11"/>
        <color rgb="FF010101"/>
        <rFont val="Calibri"/>
        <family val="2"/>
        <scheme val="minor"/>
      </rPr>
      <t>Pi</t>
    </r>
    <r>
      <rPr>
        <sz val="11"/>
        <color rgb="FF1C1C1C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k</t>
    </r>
    <r>
      <rPr>
        <sz val="11"/>
        <color rgb="FF1C1C1C"/>
        <rFont val="Calibri"/>
        <family val="2"/>
        <scheme val="minor"/>
      </rPr>
      <t xml:space="preserve">up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ruck</t>
    </r>
  </si>
  <si>
    <r>
      <rPr>
        <sz val="11"/>
        <color rgb="FF1C1C1C"/>
        <rFont val="Calibri"/>
        <family val="2"/>
        <scheme val="minor"/>
      </rPr>
      <t>4x2</t>
    </r>
    <r>
      <rPr>
        <sz val="11"/>
        <color rgb="FF010101"/>
        <rFont val="Calibri"/>
        <family val="2"/>
        <scheme val="minor"/>
      </rPr>
      <t>-</t>
    </r>
    <r>
      <rPr>
        <sz val="11"/>
        <color rgb="FF1C1C1C"/>
        <rFont val="Calibri"/>
        <family val="2"/>
        <scheme val="minor"/>
      </rPr>
      <t>Ax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</t>
    </r>
  </si>
  <si>
    <r>
      <rPr>
        <sz val="11"/>
        <color rgb="FF010101"/>
        <rFont val="Calibri"/>
        <family val="2"/>
        <scheme val="minor"/>
      </rPr>
      <t>Tr</t>
    </r>
    <r>
      <rPr>
        <sz val="11"/>
        <color rgb="FF1C1C1C"/>
        <rFont val="Calibri"/>
        <family val="2"/>
        <scheme val="minor"/>
      </rPr>
      <t xml:space="preserve">uck, </t>
    </r>
    <r>
      <rPr>
        <sz val="11"/>
        <color rgb="FF010101"/>
        <rFont val="Calibri"/>
        <family val="2"/>
        <scheme val="minor"/>
      </rPr>
      <t>Pi</t>
    </r>
    <r>
      <rPr>
        <sz val="11"/>
        <color rgb="FF1C1C1C"/>
        <rFont val="Calibri"/>
        <family val="2"/>
        <scheme val="minor"/>
      </rPr>
      <t>ck</t>
    </r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>p</t>
    </r>
  </si>
  <si>
    <r>
      <rPr>
        <sz val="11"/>
        <color rgb="FF1C1C1C"/>
        <rFont val="Calibri"/>
        <family val="2"/>
        <scheme val="minor"/>
      </rPr>
      <t>3/4-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 Pi</t>
    </r>
    <r>
      <rPr>
        <sz val="11"/>
        <color rgb="FF1C1C1C"/>
        <rFont val="Calibri"/>
        <family val="2"/>
        <scheme val="minor"/>
      </rPr>
      <t>ck</t>
    </r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 xml:space="preserve">p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r</t>
    </r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>ck</t>
    </r>
  </si>
  <si>
    <r>
      <rPr>
        <sz val="11"/>
        <color rgb="FF1C1C1C"/>
        <rFont val="Calibri"/>
        <family val="2"/>
        <scheme val="minor"/>
      </rPr>
      <t>4x2-Ax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</si>
  <si>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 xml:space="preserve">ruck, </t>
    </r>
    <r>
      <rPr>
        <sz val="11"/>
        <color rgb="FF010101"/>
        <rFont val="Calibri"/>
        <family val="2"/>
        <scheme val="minor"/>
      </rPr>
      <t>Pi</t>
    </r>
    <r>
      <rPr>
        <sz val="11"/>
        <color rgb="FF1C1C1C"/>
        <rFont val="Calibri"/>
        <family val="2"/>
        <scheme val="minor"/>
      </rPr>
      <t>ck</t>
    </r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>p</t>
    </r>
  </si>
  <si>
    <r>
      <rPr>
        <sz val="11"/>
        <color rgb="FF1C1C1C"/>
        <rFont val="Calibri"/>
        <family val="2"/>
        <scheme val="minor"/>
      </rPr>
      <t>3/4-to</t>
    </r>
    <r>
      <rPr>
        <sz val="11"/>
        <color rgb="FF010101"/>
        <rFont val="Calibri"/>
        <family val="2"/>
        <scheme val="minor"/>
      </rPr>
      <t>n Pi</t>
    </r>
    <r>
      <rPr>
        <sz val="11"/>
        <color rgb="FF1C1C1C"/>
        <rFont val="Calibri"/>
        <family val="2"/>
        <scheme val="minor"/>
      </rPr>
      <t>ck</t>
    </r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 xml:space="preserve">p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r</t>
    </r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>ck</t>
    </r>
  </si>
  <si>
    <r>
      <rPr>
        <sz val="11"/>
        <color rgb="FF010101"/>
        <rFont val="Calibri"/>
        <family val="2"/>
        <scheme val="minor"/>
      </rPr>
      <t>4</t>
    </r>
    <r>
      <rPr>
        <sz val="11"/>
        <color rgb="FF1C1C1C"/>
        <rFont val="Calibri"/>
        <family val="2"/>
        <scheme val="minor"/>
      </rPr>
      <t>x4-Ax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</t>
    </r>
  </si>
  <si>
    <r>
      <rPr>
        <sz val="11"/>
        <color rgb="FF1C1C1C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ew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</si>
  <si>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 xml:space="preserve">ruck, </t>
    </r>
    <r>
      <rPr>
        <sz val="11"/>
        <color rgb="FF010101"/>
        <rFont val="Calibri"/>
        <family val="2"/>
        <scheme val="minor"/>
      </rPr>
      <t>Pi</t>
    </r>
    <r>
      <rPr>
        <sz val="11"/>
        <color rgb="FF1C1C1C"/>
        <rFont val="Calibri"/>
        <family val="2"/>
        <scheme val="minor"/>
      </rPr>
      <t>ckup</t>
    </r>
  </si>
  <si>
    <r>
      <rPr>
        <sz val="11"/>
        <color rgb="FF010101"/>
        <rFont val="Calibri"/>
        <family val="2"/>
        <scheme val="minor"/>
      </rPr>
      <t>1-t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 P</t>
    </r>
    <r>
      <rPr>
        <sz val="11"/>
        <color rgb="FF1C1C1C"/>
        <rFont val="Calibri"/>
        <family val="2"/>
        <scheme val="minor"/>
      </rPr>
      <t>ickup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r</t>
    </r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>ck</t>
    </r>
  </si>
  <si>
    <r>
      <rPr>
        <sz val="11"/>
        <color rgb="FF010101"/>
        <rFont val="Calibri"/>
        <family val="2"/>
        <scheme val="minor"/>
      </rPr>
      <t>4</t>
    </r>
    <r>
      <rPr>
        <sz val="11"/>
        <color rgb="FF313131"/>
        <rFont val="Calibri"/>
        <family val="2"/>
        <scheme val="minor"/>
      </rPr>
      <t>x4</t>
    </r>
    <r>
      <rPr>
        <sz val="11"/>
        <color rgb="FF010101"/>
        <rFont val="Calibri"/>
        <family val="2"/>
        <scheme val="minor"/>
      </rPr>
      <t>-</t>
    </r>
    <r>
      <rPr>
        <sz val="11"/>
        <color rgb="FF1C1C1C"/>
        <rFont val="Calibri"/>
        <family val="2"/>
        <scheme val="minor"/>
      </rPr>
      <t>Ax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</t>
    </r>
  </si>
  <si>
    <r>
      <rPr>
        <sz val="11"/>
        <color rgb="FF010101"/>
        <rFont val="Calibri"/>
        <family val="2"/>
        <scheme val="minor"/>
      </rPr>
      <t>Tru</t>
    </r>
    <r>
      <rPr>
        <sz val="11"/>
        <color rgb="FF1C1C1C"/>
        <rFont val="Calibri"/>
        <family val="2"/>
        <scheme val="minor"/>
      </rPr>
      <t xml:space="preserve">ck, </t>
    </r>
    <r>
      <rPr>
        <sz val="11"/>
        <color rgb="FF010101"/>
        <rFont val="Calibri"/>
        <family val="2"/>
        <scheme val="minor"/>
      </rPr>
      <t>Pi</t>
    </r>
    <r>
      <rPr>
        <sz val="11"/>
        <color rgb="FF1C1C1C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k</t>
    </r>
    <r>
      <rPr>
        <sz val="11"/>
        <color rgb="FF1C1C1C"/>
        <rFont val="Calibri"/>
        <family val="2"/>
        <scheme val="minor"/>
      </rPr>
      <t>up</t>
    </r>
  </si>
  <si>
    <r>
      <rPr>
        <sz val="11"/>
        <color rgb="FF1C1C1C"/>
        <rFont val="Calibri"/>
        <family val="2"/>
        <scheme val="minor"/>
      </rPr>
      <t xml:space="preserve">1 </t>
    </r>
    <r>
      <rPr>
        <sz val="11"/>
        <color rgb="FF010101"/>
        <rFont val="Calibri"/>
        <family val="2"/>
        <scheme val="minor"/>
      </rPr>
      <t>1</t>
    </r>
    <r>
      <rPr>
        <sz val="11"/>
        <color rgb="FF313131"/>
        <rFont val="Calibri"/>
        <family val="2"/>
        <scheme val="minor"/>
      </rPr>
      <t xml:space="preserve">/4-ton </t>
    </r>
    <r>
      <rPr>
        <sz val="11"/>
        <color rgb="FF010101"/>
        <rFont val="Calibri"/>
        <family val="2"/>
        <scheme val="minor"/>
      </rPr>
      <t>Pi</t>
    </r>
    <r>
      <rPr>
        <sz val="11"/>
        <color rgb="FF1C1C1C"/>
        <rFont val="Calibri"/>
        <family val="2"/>
        <scheme val="minor"/>
      </rPr>
      <t xml:space="preserve">ckup </t>
    </r>
    <r>
      <rPr>
        <sz val="11"/>
        <color rgb="FF010101"/>
        <rFont val="Calibri"/>
        <family val="2"/>
        <scheme val="minor"/>
      </rPr>
      <t>Tr</t>
    </r>
    <r>
      <rPr>
        <sz val="11"/>
        <color rgb="FF1C1C1C"/>
        <rFont val="Calibri"/>
        <family val="2"/>
        <scheme val="minor"/>
      </rPr>
      <t>uck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</si>
  <si>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ruck,</t>
    </r>
    <r>
      <rPr>
        <sz val="11"/>
        <color rgb="FF010101"/>
        <rFont val="Calibri"/>
        <family val="2"/>
        <scheme val="minor"/>
      </rPr>
      <t>Pi</t>
    </r>
    <r>
      <rPr>
        <sz val="11"/>
        <color rgb="FF1C1C1C"/>
        <rFont val="Calibri"/>
        <family val="2"/>
        <scheme val="minor"/>
      </rPr>
      <t>ck</t>
    </r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>p</t>
    </r>
  </si>
  <si>
    <r>
      <rPr>
        <sz val="11"/>
        <color rgb="FF010101"/>
        <rFont val="Calibri"/>
        <family val="2"/>
        <scheme val="minor"/>
      </rPr>
      <t>1 1</t>
    </r>
    <r>
      <rPr>
        <sz val="11"/>
        <color rgb="FF313131"/>
        <rFont val="Calibri"/>
        <family val="2"/>
        <scheme val="minor"/>
      </rPr>
      <t>/2</t>
    </r>
    <r>
      <rPr>
        <sz val="11"/>
        <color rgb="FF010101"/>
        <rFont val="Calibri"/>
        <family val="2"/>
        <scheme val="minor"/>
      </rPr>
      <t>-</t>
    </r>
    <r>
      <rPr>
        <sz val="11"/>
        <color rgb="FF313131"/>
        <rFont val="Calibri"/>
        <family val="2"/>
        <scheme val="minor"/>
      </rPr>
      <t xml:space="preserve">ton </t>
    </r>
    <r>
      <rPr>
        <sz val="11"/>
        <color rgb="FF010101"/>
        <rFont val="Calibri"/>
        <family val="2"/>
        <scheme val="minor"/>
      </rPr>
      <t>Pi</t>
    </r>
    <r>
      <rPr>
        <sz val="11"/>
        <color rgb="FF1C1C1C"/>
        <rFont val="Calibri"/>
        <family val="2"/>
        <scheme val="minor"/>
      </rPr>
      <t xml:space="preserve">ckup </t>
    </r>
    <r>
      <rPr>
        <sz val="11"/>
        <color rgb="FF010101"/>
        <rFont val="Calibri"/>
        <family val="2"/>
        <scheme val="minor"/>
      </rPr>
      <t>Tr</t>
    </r>
    <r>
      <rPr>
        <sz val="11"/>
        <color rgb="FF1C1C1C"/>
        <rFont val="Calibri"/>
        <family val="2"/>
        <scheme val="minor"/>
      </rPr>
      <t>uck</t>
    </r>
  </si>
  <si>
    <r>
      <rPr>
        <sz val="11"/>
        <color rgb="FF010101"/>
        <rFont val="Calibri"/>
        <family val="2"/>
        <scheme val="minor"/>
      </rPr>
      <t>4</t>
    </r>
    <r>
      <rPr>
        <sz val="11"/>
        <color rgb="FF1C1C1C"/>
        <rFont val="Calibri"/>
        <family val="2"/>
        <scheme val="minor"/>
      </rPr>
      <t>x4</t>
    </r>
    <r>
      <rPr>
        <sz val="11"/>
        <color rgb="FF010101"/>
        <rFont val="Calibri"/>
        <family val="2"/>
        <scheme val="minor"/>
      </rPr>
      <t>-</t>
    </r>
    <r>
      <rPr>
        <sz val="11"/>
        <color rgb="FF1C1C1C"/>
        <rFont val="Calibri"/>
        <family val="2"/>
        <scheme val="minor"/>
      </rPr>
      <t>Ax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</t>
    </r>
  </si>
  <si>
    <r>
      <rPr>
        <sz val="11"/>
        <color rgb="FF010101"/>
        <rFont val="Calibri"/>
        <family val="2"/>
        <scheme val="minor"/>
      </rPr>
      <t>Tru</t>
    </r>
    <r>
      <rPr>
        <sz val="11"/>
        <color rgb="FF1C1C1C"/>
        <rFont val="Calibri"/>
        <family val="2"/>
        <scheme val="minor"/>
      </rPr>
      <t xml:space="preserve">ck, </t>
    </r>
    <r>
      <rPr>
        <sz val="11"/>
        <color rgb="FF010101"/>
        <rFont val="Calibri"/>
        <family val="2"/>
        <scheme val="minor"/>
      </rPr>
      <t>Pi</t>
    </r>
    <r>
      <rPr>
        <sz val="11"/>
        <color rgb="FF1C1C1C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ku</t>
    </r>
    <r>
      <rPr>
        <sz val="11"/>
        <color rgb="FF1C1C1C"/>
        <rFont val="Calibri"/>
        <family val="2"/>
        <scheme val="minor"/>
      </rPr>
      <t>p</t>
    </r>
  </si>
  <si>
    <r>
      <rPr>
        <sz val="11"/>
        <color rgb="FF010101"/>
        <rFont val="Calibri"/>
        <family val="2"/>
        <scheme val="minor"/>
      </rPr>
      <t xml:space="preserve">1 </t>
    </r>
    <r>
      <rPr>
        <sz val="11"/>
        <color rgb="FF1C1C1C"/>
        <rFont val="Calibri"/>
        <family val="2"/>
        <scheme val="minor"/>
      </rPr>
      <t>3/4-to</t>
    </r>
    <r>
      <rPr>
        <sz val="11"/>
        <color rgb="FF010101"/>
        <rFont val="Calibri"/>
        <family val="2"/>
        <scheme val="minor"/>
      </rPr>
      <t>n Pi</t>
    </r>
    <r>
      <rPr>
        <sz val="11"/>
        <color rgb="FF1C1C1C"/>
        <rFont val="Calibri"/>
        <family val="2"/>
        <scheme val="minor"/>
      </rPr>
      <t xml:space="preserve">ckup </t>
    </r>
    <r>
      <rPr>
        <sz val="11"/>
        <color rgb="FF010101"/>
        <rFont val="Calibri"/>
        <family val="2"/>
        <scheme val="minor"/>
      </rPr>
      <t>Tru</t>
    </r>
    <r>
      <rPr>
        <sz val="11"/>
        <color rgb="FF1C1C1C"/>
        <rFont val="Calibri"/>
        <family val="2"/>
        <scheme val="minor"/>
      </rPr>
      <t>ck</t>
    </r>
  </si>
  <si>
    <r>
      <rPr>
        <sz val="11"/>
        <color rgb="FF1C1C1C"/>
        <rFont val="Calibri"/>
        <family val="2"/>
        <scheme val="minor"/>
      </rPr>
      <t>4x4-Ax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</t>
    </r>
  </si>
  <si>
    <r>
      <rPr>
        <sz val="11"/>
        <color rgb="FF1C1C1C"/>
        <rFont val="Calibri"/>
        <family val="2"/>
        <scheme val="minor"/>
      </rPr>
      <t>Skidde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C1C1C"/>
        <rFont val="Calibri"/>
        <family val="2"/>
        <scheme val="minor"/>
      </rPr>
      <t>accessory</t>
    </r>
  </si>
  <si>
    <r>
      <rPr>
        <sz val="11"/>
        <color rgb="FF1C1C1C"/>
        <rFont val="Calibri"/>
        <family val="2"/>
        <scheme val="minor"/>
      </rPr>
      <t>2005 JC</t>
    </r>
    <r>
      <rPr>
        <sz val="11"/>
        <color rgb="FF010101"/>
        <rFont val="Calibri"/>
        <family val="2"/>
        <scheme val="minor"/>
      </rPr>
      <t xml:space="preserve">B </t>
    </r>
    <r>
      <rPr>
        <sz val="11"/>
        <color rgb="FF1C1C1C"/>
        <rFont val="Calibri"/>
        <family val="2"/>
        <scheme val="minor"/>
      </rPr>
      <t>G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apple 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aw</t>
    </r>
  </si>
  <si>
    <r>
      <rPr>
        <sz val="11"/>
        <color rgb="FF1C1C1C"/>
        <rFont val="Calibri"/>
        <family val="2"/>
        <scheme val="minor"/>
      </rPr>
      <t>ho</t>
    </r>
    <r>
      <rPr>
        <sz val="11"/>
        <color rgb="FF010101"/>
        <rFont val="Calibri"/>
        <family val="2"/>
        <scheme val="minor"/>
      </rPr>
      <t>ur</t>
    </r>
  </si>
  <si>
    <r>
      <rPr>
        <sz val="11"/>
        <color rgb="FF1C1C1C"/>
        <rFont val="Calibri"/>
        <family val="2"/>
        <scheme val="minor"/>
      </rPr>
      <t>2005 ACS Grapp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 Bucket</t>
    </r>
  </si>
  <si>
    <r>
      <rPr>
        <sz val="11"/>
        <color rgb="FF1C1C1C"/>
        <rFont val="Calibri"/>
        <family val="2"/>
        <scheme val="minor"/>
      </rPr>
      <t>T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 xml:space="preserve">uck,  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oade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</si>
  <si>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D</t>
    </r>
    <r>
      <rPr>
        <sz val="11"/>
        <color rgb="FF1C1C1C"/>
        <rFont val="Calibri"/>
        <family val="2"/>
        <scheme val="minor"/>
      </rPr>
      <t>eb</t>
    </r>
    <r>
      <rPr>
        <sz val="11"/>
        <color rgb="FF010101"/>
        <rFont val="Calibri"/>
        <family val="2"/>
        <scheme val="minor"/>
      </rPr>
      <t>ri</t>
    </r>
    <r>
      <rPr>
        <sz val="11"/>
        <color rgb="FF1C1C1C"/>
        <rFont val="Calibri"/>
        <family val="2"/>
        <scheme val="minor"/>
      </rPr>
      <t>s/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og  (Knuck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eboo</t>
    </r>
    <r>
      <rPr>
        <sz val="11"/>
        <color rgb="FF010101"/>
        <rFont val="Calibri"/>
        <family val="2"/>
        <scheme val="minor"/>
      </rPr>
      <t>m
L</t>
    </r>
    <r>
      <rPr>
        <sz val="11"/>
        <color rgb="FF1C1C1C"/>
        <rFont val="Calibri"/>
        <family val="2"/>
        <scheme val="minor"/>
      </rPr>
      <t>oader/T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uck)</t>
    </r>
  </si>
  <si>
    <r>
      <rPr>
        <sz val="11"/>
        <color rgb="FF1C1C1C"/>
        <rFont val="Calibri"/>
        <family val="2"/>
        <scheme val="minor"/>
      </rPr>
      <t>Chipper- Woo</t>
    </r>
    <r>
      <rPr>
        <sz val="11"/>
        <color rgb="FF010101"/>
        <rFont val="Calibri"/>
        <family val="2"/>
        <scheme val="minor"/>
      </rPr>
      <t>d R</t>
    </r>
    <r>
      <rPr>
        <sz val="11"/>
        <color rgb="FF1C1C1C"/>
        <rFont val="Calibri"/>
        <family val="2"/>
        <scheme val="minor"/>
      </rPr>
      <t>ecycler</t>
    </r>
  </si>
  <si>
    <r>
      <rPr>
        <sz val="11"/>
        <color rgb="FF1C1C1C"/>
        <rFont val="Calibri"/>
        <family val="2"/>
        <scheme val="minor"/>
      </rPr>
      <t>Ca</t>
    </r>
    <r>
      <rPr>
        <sz val="11"/>
        <color rgb="FF010101"/>
        <rFont val="Calibri"/>
        <family val="2"/>
        <scheme val="minor"/>
      </rPr>
      <t>t 1</t>
    </r>
    <r>
      <rPr>
        <sz val="11"/>
        <color rgb="FF1C1C1C"/>
        <rFont val="Calibri"/>
        <family val="2"/>
        <scheme val="minor"/>
      </rPr>
      <t>6 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g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ne</t>
    </r>
  </si>
  <si>
    <r>
      <rPr>
        <sz val="11"/>
        <color rgb="FF1C1C1C"/>
        <rFont val="Calibri"/>
        <family val="2"/>
        <scheme val="minor"/>
      </rPr>
      <t>Skidder</t>
    </r>
  </si>
  <si>
    <r>
      <rPr>
        <sz val="11"/>
        <color rgb="FF1C1C1C"/>
        <rFont val="Calibri"/>
        <family val="2"/>
        <scheme val="minor"/>
      </rPr>
      <t>mode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C1C1C"/>
        <rFont val="Calibri"/>
        <family val="2"/>
        <scheme val="minor"/>
      </rPr>
      <t>Cat 525</t>
    </r>
    <r>
      <rPr>
        <sz val="11"/>
        <color rgb="FF010101"/>
        <rFont val="Calibri"/>
        <family val="2"/>
        <scheme val="minor"/>
      </rPr>
      <t>B</t>
    </r>
  </si>
  <si>
    <r>
      <rPr>
        <sz val="11"/>
        <color rgb="FF1C1C1C"/>
        <rFont val="Calibri"/>
        <family val="2"/>
        <scheme val="minor"/>
      </rPr>
      <t xml:space="preserve">up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 xml:space="preserve">o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C1C1C"/>
        <rFont val="Calibri"/>
        <family val="2"/>
        <scheme val="minor"/>
      </rPr>
      <t>60</t>
    </r>
  </si>
  <si>
    <r>
      <rPr>
        <sz val="11"/>
        <color rgb="FF1C1C1C"/>
        <rFont val="Calibri"/>
        <family val="2"/>
        <scheme val="minor"/>
      </rPr>
      <t>Ski</t>
    </r>
    <r>
      <rPr>
        <sz val="11"/>
        <color rgb="FF010101"/>
        <rFont val="Calibri"/>
        <family val="2"/>
        <scheme val="minor"/>
      </rPr>
      <t>d</t>
    </r>
    <r>
      <rPr>
        <sz val="11"/>
        <color rgb="FF1C1C1C"/>
        <rFont val="Calibri"/>
        <family val="2"/>
        <scheme val="minor"/>
      </rPr>
      <t>der</t>
    </r>
  </si>
  <si>
    <r>
      <rPr>
        <sz val="11"/>
        <color rgb="FF1C1C1C"/>
        <rFont val="Calibri"/>
        <family val="2"/>
        <scheme val="minor"/>
      </rPr>
      <t xml:space="preserve">40K 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 xml:space="preserve">bs- </t>
    </r>
    <r>
      <rPr>
        <sz val="11"/>
        <color rgb="FF010101"/>
        <rFont val="Calibri"/>
        <family val="2"/>
        <scheme val="minor"/>
      </rPr>
      <t>m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d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C1C1C"/>
        <rFont val="Calibri"/>
        <family val="2"/>
        <scheme val="minor"/>
      </rPr>
      <t>Ca</t>
    </r>
    <r>
      <rPr>
        <sz val="11"/>
        <color rgb="FF010101"/>
        <rFont val="Calibri"/>
        <family val="2"/>
        <scheme val="minor"/>
      </rPr>
      <t xml:space="preserve">t  </t>
    </r>
    <r>
      <rPr>
        <sz val="11"/>
        <color rgb="FF1C1C1C"/>
        <rFont val="Calibri"/>
        <family val="2"/>
        <scheme val="minor"/>
      </rPr>
      <t>525C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</si>
  <si>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C1C1C"/>
        <rFont val="Calibri"/>
        <family val="2"/>
        <scheme val="minor"/>
      </rPr>
      <t>6</t>
    </r>
    <r>
      <rPr>
        <sz val="11"/>
        <color rgb="FF010101"/>
        <rFont val="Calibri"/>
        <family val="2"/>
        <scheme val="minor"/>
      </rPr>
      <t xml:space="preserve">1 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d </t>
    </r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>p</t>
    </r>
  </si>
  <si>
    <r>
      <rPr>
        <sz val="11"/>
        <color rgb="FF1C1C1C"/>
        <rFont val="Calibri"/>
        <family val="2"/>
        <scheme val="minor"/>
      </rPr>
      <t>fue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d </t>
    </r>
    <r>
      <rPr>
        <sz val="11"/>
        <color rgb="FF010101"/>
        <rFont val="Calibri"/>
        <family val="2"/>
        <scheme val="minor"/>
      </rPr>
      <t>lu</t>
    </r>
    <r>
      <rPr>
        <sz val="11"/>
        <color rgb="FF1C1C1C"/>
        <rFont val="Calibri"/>
        <family val="2"/>
        <scheme val="minor"/>
      </rPr>
      <t>be</t>
    </r>
  </si>
  <si>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 xml:space="preserve">p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o 26,000 gvwr</t>
    </r>
  </si>
  <si>
    <r>
      <rPr>
        <sz val="11"/>
        <color rgb="FF1C1C1C"/>
        <rFont val="Calibri"/>
        <family val="2"/>
        <scheme val="minor"/>
      </rPr>
      <t>215-225</t>
    </r>
  </si>
  <si>
    <r>
      <rPr>
        <sz val="11"/>
        <color rgb="FF010101"/>
        <rFont val="Calibri"/>
        <family val="2"/>
        <scheme val="minor"/>
      </rPr>
      <t>Tr</t>
    </r>
    <r>
      <rPr>
        <sz val="11"/>
        <color rgb="FF1C1C1C"/>
        <rFont val="Calibri"/>
        <family val="2"/>
        <scheme val="minor"/>
      </rPr>
      <t>uck, fue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</si>
  <si>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1C1C1C"/>
        <rFont val="Calibri"/>
        <family val="2"/>
        <scheme val="minor"/>
      </rPr>
      <t xml:space="preserve">2009 </t>
    </r>
    <r>
      <rPr>
        <sz val="11"/>
        <color rgb="FF010101"/>
        <rFont val="Calibri"/>
        <family val="2"/>
        <scheme val="minor"/>
      </rPr>
      <t>In</t>
    </r>
    <r>
      <rPr>
        <sz val="11"/>
        <color rgb="FF1C1C1C"/>
        <rFont val="Calibri"/>
        <family val="2"/>
        <scheme val="minor"/>
      </rPr>
      <t>ternat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ona</t>
    </r>
    <r>
      <rPr>
        <sz val="11"/>
        <color rgb="FF010101"/>
        <rFont val="Calibri"/>
        <family val="2"/>
        <scheme val="minor"/>
      </rPr>
      <t>l 1</t>
    </r>
    <r>
      <rPr>
        <sz val="11"/>
        <color rgb="FF313131"/>
        <rFont val="Calibri"/>
        <family val="2"/>
        <scheme val="minor"/>
      </rPr>
      <t xml:space="preserve">,800 </t>
    </r>
    <r>
      <rPr>
        <sz val="11"/>
        <color rgb="FF1C1C1C"/>
        <rFont val="Calibri"/>
        <family val="2"/>
        <scheme val="minor"/>
      </rPr>
      <t>ga</t>
    </r>
    <r>
      <rPr>
        <sz val="11"/>
        <color rgb="FF010101"/>
        <rFont val="Calibri"/>
        <family val="2"/>
        <scheme val="minor"/>
      </rPr>
      <t xml:space="preserve">l. </t>
    </r>
    <r>
      <rPr>
        <sz val="11"/>
        <color rgb="FF1C1C1C"/>
        <rFont val="Calibri"/>
        <family val="2"/>
        <scheme val="minor"/>
      </rPr>
      <t>storage tank</t>
    </r>
  </si>
  <si>
    <r>
      <rPr>
        <sz val="11"/>
        <color rgb="FF1C1C1C"/>
        <rFont val="Calibri"/>
        <family val="2"/>
        <scheme val="minor"/>
      </rPr>
      <t>Mobi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 Comma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d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ra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le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</si>
  <si>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C1C1C"/>
        <rFont val="Calibri"/>
        <family val="2"/>
        <scheme val="minor"/>
      </rPr>
      <t>(8' X 28</t>
    </r>
    <r>
      <rPr>
        <sz val="11"/>
        <color rgb="FF424446"/>
        <rFont val="Calibri"/>
        <family val="2"/>
        <scheme val="minor"/>
      </rPr>
      <t>'</t>
    </r>
    <r>
      <rPr>
        <sz val="11"/>
        <color rgb="FF1C1C1C"/>
        <rFont val="Calibri"/>
        <family val="2"/>
        <scheme val="minor"/>
      </rPr>
      <t>) w</t>
    </r>
    <r>
      <rPr>
        <sz val="11"/>
        <color rgb="FF010101"/>
        <rFont val="Calibri"/>
        <family val="2"/>
        <scheme val="minor"/>
      </rPr>
      <t xml:space="preserve">ith </t>
    </r>
    <r>
      <rPr>
        <sz val="11"/>
        <color rgb="FF1C1C1C"/>
        <rFont val="Calibri"/>
        <family val="2"/>
        <scheme val="minor"/>
      </rPr>
      <t>7.5 KW Ge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era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or</t>
    </r>
  </si>
  <si>
    <r>
      <rPr>
        <sz val="11"/>
        <color rgb="FF1C1C1C"/>
        <rFont val="Calibri"/>
        <family val="2"/>
        <scheme val="minor"/>
      </rPr>
      <t xml:space="preserve">Move to 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ocat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 xml:space="preserve">n </t>
    </r>
    <r>
      <rPr>
        <sz val="11"/>
        <color rgb="FF1C1C1C"/>
        <rFont val="Calibri"/>
        <family val="2"/>
        <scheme val="minor"/>
      </rPr>
      <t xml:space="preserve">by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rac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or</t>
    </r>
  </si>
  <si>
    <r>
      <rPr>
        <sz val="11"/>
        <color rgb="FF1C1C1C"/>
        <rFont val="Calibri"/>
        <family val="2"/>
        <scheme val="minor"/>
      </rPr>
      <t>Mobi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 Respo</t>
    </r>
    <r>
      <rPr>
        <sz val="11"/>
        <color rgb="FF010101"/>
        <rFont val="Calibri"/>
        <family val="2"/>
        <scheme val="minor"/>
      </rPr>
      <t>n</t>
    </r>
    <r>
      <rPr>
        <sz val="11"/>
        <color rgb="FF313131"/>
        <rFont val="Calibri"/>
        <family val="2"/>
        <scheme val="minor"/>
      </rPr>
      <t xml:space="preserve">se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ra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le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</si>
  <si>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C1C1C"/>
        <rFont val="Calibri"/>
        <family val="2"/>
        <scheme val="minor"/>
      </rPr>
      <t>(8' X 3</t>
    </r>
    <r>
      <rPr>
        <sz val="11"/>
        <color rgb="FF010101"/>
        <rFont val="Calibri"/>
        <family val="2"/>
        <scheme val="minor"/>
      </rPr>
      <t>1</t>
    </r>
    <r>
      <rPr>
        <sz val="11"/>
        <color rgb="FF424446"/>
        <rFont val="Calibri"/>
        <family val="2"/>
        <scheme val="minor"/>
      </rPr>
      <t>'</t>
    </r>
    <r>
      <rPr>
        <sz val="11"/>
        <color rgb="FF1C1C1C"/>
        <rFont val="Calibri"/>
        <family val="2"/>
        <scheme val="minor"/>
      </rPr>
      <t>) wit</t>
    </r>
    <r>
      <rPr>
        <sz val="11"/>
        <color rgb="FF010101"/>
        <rFont val="Calibri"/>
        <family val="2"/>
        <scheme val="minor"/>
      </rPr>
      <t>h 4</t>
    </r>
    <r>
      <rPr>
        <sz val="11"/>
        <color rgb="FF1C1C1C"/>
        <rFont val="Calibri"/>
        <family val="2"/>
        <scheme val="minor"/>
      </rPr>
      <t>.5 KW Ge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ator?</t>
    </r>
  </si>
  <si>
    <r>
      <rPr>
        <sz val="11"/>
        <color rgb="FF1C1C1C"/>
        <rFont val="Calibri"/>
        <family val="2"/>
        <scheme val="minor"/>
      </rPr>
      <t>Mobi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 Co</t>
    </r>
    <r>
      <rPr>
        <sz val="11"/>
        <color rgb="FF010101"/>
        <rFont val="Calibri"/>
        <family val="2"/>
        <scheme val="minor"/>
      </rPr>
      <t>mm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d Ce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te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</si>
  <si>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C1C1C"/>
        <rFont val="Calibri"/>
        <family val="2"/>
        <scheme val="minor"/>
      </rPr>
      <t>(</t>
    </r>
    <r>
      <rPr>
        <sz val="11"/>
        <color rgb="FF010101"/>
        <rFont val="Calibri"/>
        <family val="2"/>
        <scheme val="minor"/>
      </rPr>
      <t>uni</t>
    </r>
    <r>
      <rPr>
        <sz val="11"/>
        <color rgb="FF1C1C1C"/>
        <rFont val="Calibri"/>
        <family val="2"/>
        <scheme val="minor"/>
      </rPr>
      <t>fied) (</t>
    </r>
    <r>
      <rPr>
        <sz val="11"/>
        <color rgb="FF010101"/>
        <rFont val="Calibri"/>
        <family val="2"/>
        <scheme val="minor"/>
      </rPr>
      <t>R</t>
    </r>
    <r>
      <rPr>
        <sz val="11"/>
        <color rgb="FF313131"/>
        <rFont val="Calibri"/>
        <family val="2"/>
        <scheme val="minor"/>
      </rPr>
      <t xml:space="preserve">V) </t>
    </r>
    <r>
      <rPr>
        <sz val="11"/>
        <color rgb="FF010101"/>
        <rFont val="Calibri"/>
        <family val="2"/>
        <scheme val="minor"/>
      </rPr>
      <t>Uli</t>
    </r>
    <r>
      <rPr>
        <sz val="11"/>
        <color rgb="FF1C1C1C"/>
        <rFont val="Calibri"/>
        <family val="2"/>
        <scheme val="minor"/>
      </rPr>
      <t>t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maste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C1C1C"/>
        <rFont val="Calibri"/>
        <family val="2"/>
        <scheme val="minor"/>
      </rPr>
      <t>M</t>
    </r>
    <r>
      <rPr>
        <sz val="11"/>
        <color rgb="FF010101"/>
        <rFont val="Calibri"/>
        <family val="2"/>
        <scheme val="minor"/>
      </rPr>
      <t>P-</t>
    </r>
    <r>
      <rPr>
        <sz val="11"/>
        <color rgb="FF313131"/>
        <rFont val="Calibri"/>
        <family val="2"/>
        <scheme val="minor"/>
      </rPr>
      <t>35</t>
    </r>
  </si>
  <si>
    <r>
      <rPr>
        <sz val="11"/>
        <color rgb="FF010101"/>
        <rFont val="Calibri"/>
        <family val="2"/>
        <scheme val="minor"/>
      </rPr>
      <t>4</t>
    </r>
    <r>
      <rPr>
        <sz val="11"/>
        <color rgb="FF1C1C1C"/>
        <rFont val="Calibri"/>
        <family val="2"/>
        <scheme val="minor"/>
      </rPr>
      <t xml:space="preserve">3 </t>
    </r>
    <r>
      <rPr>
        <sz val="11"/>
        <color rgb="FF010101"/>
        <rFont val="Calibri"/>
        <family val="2"/>
        <scheme val="minor"/>
      </rPr>
      <t>FT L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g </t>
    </r>
    <r>
      <rPr>
        <sz val="11"/>
        <color rgb="FF313131"/>
        <rFont val="Calibri"/>
        <family val="2"/>
        <scheme val="minor"/>
      </rPr>
      <t xml:space="preserve">with </t>
    </r>
    <r>
      <rPr>
        <sz val="11"/>
        <color rgb="FF1C1C1C"/>
        <rFont val="Calibri"/>
        <family val="2"/>
        <scheme val="minor"/>
      </rPr>
      <t>Ge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ato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</si>
  <si>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C1C1C"/>
        <rFont val="Calibri"/>
        <family val="2"/>
        <scheme val="minor"/>
      </rPr>
      <t>Mob</t>
    </r>
    <r>
      <rPr>
        <sz val="11"/>
        <color rgb="FF010101"/>
        <rFont val="Calibri"/>
        <family val="2"/>
        <scheme val="minor"/>
      </rPr>
      <t>il</t>
    </r>
    <r>
      <rPr>
        <sz val="11"/>
        <color rgb="FF1C1C1C"/>
        <rFont val="Calibri"/>
        <family val="2"/>
        <scheme val="minor"/>
      </rPr>
      <t>e Com</t>
    </r>
    <r>
      <rPr>
        <sz val="11"/>
        <color rgb="FF010101"/>
        <rFont val="Calibri"/>
        <family val="2"/>
        <scheme val="minor"/>
      </rPr>
      <t>m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d </t>
    </r>
    <r>
      <rPr>
        <sz val="11"/>
        <color rgb="FF010101"/>
        <rFont val="Calibri"/>
        <family val="2"/>
        <scheme val="minor"/>
      </rPr>
      <t>P</t>
    </r>
    <r>
      <rPr>
        <sz val="11"/>
        <color rgb="FF1C1C1C"/>
        <rFont val="Calibri"/>
        <family val="2"/>
        <scheme val="minor"/>
      </rPr>
      <t>ost Ve</t>
    </r>
    <r>
      <rPr>
        <sz val="11"/>
        <color rgb="FF010101"/>
        <rFont val="Calibri"/>
        <family val="2"/>
        <scheme val="minor"/>
      </rPr>
      <t>hi</t>
    </r>
    <r>
      <rPr>
        <sz val="11"/>
        <color rgb="FF1C1C1C"/>
        <rFont val="Calibri"/>
        <family val="2"/>
        <scheme val="minor"/>
      </rPr>
      <t>cle</t>
    </r>
  </si>
  <si>
    <r>
      <rPr>
        <sz val="11"/>
        <color rgb="FF1C1C1C"/>
        <rFont val="Calibri"/>
        <family val="2"/>
        <scheme val="minor"/>
      </rPr>
      <t>(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V) (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n- Mo</t>
    </r>
    <r>
      <rPr>
        <sz val="11"/>
        <color rgb="FF010101"/>
        <rFont val="Calibri"/>
        <family val="2"/>
        <scheme val="minor"/>
      </rPr>
      <t>ti</t>
    </r>
    <r>
      <rPr>
        <sz val="11"/>
        <color rgb="FF1C1C1C"/>
        <rFont val="Calibri"/>
        <family val="2"/>
        <scheme val="minor"/>
      </rPr>
      <t>on)</t>
    </r>
  </si>
  <si>
    <r>
      <rPr>
        <sz val="11"/>
        <color rgb="FF1C1C1C"/>
        <rFont val="Calibri"/>
        <family val="2"/>
        <scheme val="minor"/>
      </rPr>
      <t>22-</t>
    </r>
    <r>
      <rPr>
        <sz val="11"/>
        <color rgb="FF010101"/>
        <rFont val="Calibri"/>
        <family val="2"/>
        <scheme val="minor"/>
      </rPr>
      <t>Ft L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g</t>
    </r>
  </si>
  <si>
    <r>
      <rPr>
        <sz val="11"/>
        <color rgb="FF1C1C1C"/>
        <rFont val="Calibri"/>
        <family val="2"/>
        <scheme val="minor"/>
      </rPr>
      <t>Mobi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 Comma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d </t>
    </r>
    <r>
      <rPr>
        <sz val="11"/>
        <color rgb="FF010101"/>
        <rFont val="Calibri"/>
        <family val="2"/>
        <scheme val="minor"/>
      </rPr>
      <t>P</t>
    </r>
    <r>
      <rPr>
        <sz val="11"/>
        <color rgb="FF1C1C1C"/>
        <rFont val="Calibri"/>
        <family val="2"/>
        <scheme val="minor"/>
      </rPr>
      <t>ost Ve</t>
    </r>
    <r>
      <rPr>
        <sz val="11"/>
        <color rgb="FF010101"/>
        <rFont val="Calibri"/>
        <family val="2"/>
        <scheme val="minor"/>
      </rPr>
      <t>hi</t>
    </r>
    <r>
      <rPr>
        <sz val="11"/>
        <color rgb="FF1C1C1C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</t>
    </r>
  </si>
  <si>
    <r>
      <rPr>
        <sz val="11"/>
        <color rgb="FF1C1C1C"/>
        <rFont val="Calibri"/>
        <family val="2"/>
        <scheme val="minor"/>
      </rPr>
      <t>22</t>
    </r>
    <r>
      <rPr>
        <sz val="11"/>
        <color rgb="FF010101"/>
        <rFont val="Calibri"/>
        <family val="2"/>
        <scheme val="minor"/>
      </rPr>
      <t>-F</t>
    </r>
    <r>
      <rPr>
        <sz val="11"/>
        <color rgb="FF1C1C1C"/>
        <rFont val="Calibri"/>
        <family val="2"/>
        <scheme val="minor"/>
      </rPr>
      <t xml:space="preserve">t 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g</t>
    </r>
  </si>
  <si>
    <r>
      <rPr>
        <sz val="11"/>
        <color rgb="FF1C1C1C"/>
        <rFont val="Calibri"/>
        <family val="2"/>
        <scheme val="minor"/>
      </rPr>
      <t>Mobi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 Com</t>
    </r>
    <r>
      <rPr>
        <sz val="11"/>
        <color rgb="FF010101"/>
        <rFont val="Calibri"/>
        <family val="2"/>
        <scheme val="minor"/>
      </rPr>
      <t>m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d Ce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te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C1C1C"/>
        <rFont val="Calibri"/>
        <family val="2"/>
        <scheme val="minor"/>
      </rPr>
      <t>(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ra</t>
    </r>
    <r>
      <rPr>
        <sz val="11"/>
        <color rgb="FF010101"/>
        <rFont val="Calibri"/>
        <family val="2"/>
        <scheme val="minor"/>
      </rPr>
      <t>il</t>
    </r>
    <r>
      <rPr>
        <sz val="11"/>
        <color rgb="FF1C1C1C"/>
        <rFont val="Calibri"/>
        <family val="2"/>
        <scheme val="minor"/>
      </rPr>
      <t>er)</t>
    </r>
  </si>
  <si>
    <r>
      <rPr>
        <sz val="11"/>
        <color rgb="FF1C1C1C"/>
        <rFont val="Calibri"/>
        <family val="2"/>
        <scheme val="minor"/>
      </rPr>
      <t>48'x8</t>
    </r>
    <r>
      <rPr>
        <sz val="11"/>
        <color rgb="FF010101"/>
        <rFont val="Calibri"/>
        <family val="2"/>
        <scheme val="minor"/>
      </rPr>
      <t>' T</t>
    </r>
    <r>
      <rPr>
        <sz val="11"/>
        <color rgb="FF1C1C1C"/>
        <rFont val="Calibri"/>
        <family val="2"/>
        <scheme val="minor"/>
      </rPr>
      <t>ra</t>
    </r>
    <r>
      <rPr>
        <sz val="11"/>
        <color rgb="FF010101"/>
        <rFont val="Calibri"/>
        <family val="2"/>
        <scheme val="minor"/>
      </rPr>
      <t>il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, F</t>
    </r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>l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 xml:space="preserve">y </t>
    </r>
    <r>
      <rPr>
        <sz val="11"/>
        <color rgb="FF010101"/>
        <rFont val="Calibri"/>
        <family val="2"/>
        <scheme val="minor"/>
      </rPr>
      <t>E</t>
    </r>
    <r>
      <rPr>
        <sz val="11"/>
        <color rgb="FF1C1C1C"/>
        <rFont val="Calibri"/>
        <family val="2"/>
        <scheme val="minor"/>
      </rPr>
      <t>q</t>
    </r>
    <r>
      <rPr>
        <sz val="11"/>
        <color rgb="FF010101"/>
        <rFont val="Calibri"/>
        <family val="2"/>
        <scheme val="minor"/>
      </rPr>
      <t>ui</t>
    </r>
    <r>
      <rPr>
        <sz val="11"/>
        <color rgb="FF1C1C1C"/>
        <rFont val="Calibri"/>
        <family val="2"/>
        <scheme val="minor"/>
      </rPr>
      <t>ped Mob</t>
    </r>
    <r>
      <rPr>
        <sz val="11"/>
        <color rgb="FF010101"/>
        <rFont val="Calibri"/>
        <family val="2"/>
        <scheme val="minor"/>
      </rPr>
      <t>il</t>
    </r>
    <r>
      <rPr>
        <sz val="11"/>
        <color rgb="FF1C1C1C"/>
        <rFont val="Calibri"/>
        <family val="2"/>
        <scheme val="minor"/>
      </rPr>
      <t>e
Co</t>
    </r>
    <r>
      <rPr>
        <sz val="11"/>
        <color rgb="FF010101"/>
        <rFont val="Calibri"/>
        <family val="2"/>
        <scheme val="minor"/>
      </rPr>
      <t>m</t>
    </r>
    <r>
      <rPr>
        <sz val="11"/>
        <color rgb="FF1C1C1C"/>
        <rFont val="Calibri"/>
        <family val="2"/>
        <scheme val="minor"/>
      </rPr>
      <t>ma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d Ce</t>
    </r>
    <r>
      <rPr>
        <sz val="11"/>
        <color rgb="FF010101"/>
        <rFont val="Calibri"/>
        <family val="2"/>
        <scheme val="minor"/>
      </rPr>
      <t>nt</t>
    </r>
    <r>
      <rPr>
        <sz val="11"/>
        <color rgb="FF1C1C1C"/>
        <rFont val="Calibri"/>
        <family val="2"/>
        <scheme val="minor"/>
      </rPr>
      <t>er</t>
    </r>
  </si>
  <si>
    <r>
      <rPr>
        <sz val="11"/>
        <color rgb="FF1C1C1C"/>
        <rFont val="Calibri"/>
        <family val="2"/>
        <scheme val="minor"/>
      </rPr>
      <t>48-</t>
    </r>
    <r>
      <rPr>
        <sz val="11"/>
        <color rgb="FF010101"/>
        <rFont val="Calibri"/>
        <family val="2"/>
        <scheme val="minor"/>
      </rPr>
      <t>Ft L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g</t>
    </r>
  </si>
  <si>
    <r>
      <rPr>
        <sz val="11"/>
        <color rgb="FF1C1C1C"/>
        <rFont val="Calibri"/>
        <family val="2"/>
        <scheme val="minor"/>
      </rPr>
      <t xml:space="preserve">Move to 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ocat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 xml:space="preserve">n </t>
    </r>
    <r>
      <rPr>
        <sz val="11"/>
        <color rgb="FF1C1C1C"/>
        <rFont val="Calibri"/>
        <family val="2"/>
        <scheme val="minor"/>
      </rPr>
      <t xml:space="preserve">by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ractor</t>
    </r>
  </si>
  <si>
    <r>
      <rPr>
        <sz val="11"/>
        <color rgb="FF1C1C1C"/>
        <rFont val="Calibri"/>
        <family val="2"/>
        <scheme val="minor"/>
      </rPr>
      <t>Mo</t>
    </r>
    <r>
      <rPr>
        <sz val="11"/>
        <color rgb="FF010101"/>
        <rFont val="Calibri"/>
        <family val="2"/>
        <scheme val="minor"/>
      </rPr>
      <t>b</t>
    </r>
    <r>
      <rPr>
        <sz val="11"/>
        <color rgb="FF1C1C1C"/>
        <rFont val="Calibri"/>
        <family val="2"/>
        <scheme val="minor"/>
      </rPr>
      <t>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 Com</t>
    </r>
    <r>
      <rPr>
        <sz val="11"/>
        <color rgb="FF010101"/>
        <rFont val="Calibri"/>
        <family val="2"/>
        <scheme val="minor"/>
      </rPr>
      <t>m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d Ce</t>
    </r>
    <r>
      <rPr>
        <sz val="11"/>
        <color rgb="FF010101"/>
        <rFont val="Calibri"/>
        <family val="2"/>
        <scheme val="minor"/>
      </rPr>
      <t>nt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C1C1C"/>
        <rFont val="Calibri"/>
        <family val="2"/>
        <scheme val="minor"/>
      </rPr>
      <t>(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ra</t>
    </r>
    <r>
      <rPr>
        <sz val="11"/>
        <color rgb="FF010101"/>
        <rFont val="Calibri"/>
        <family val="2"/>
        <scheme val="minor"/>
      </rPr>
      <t>il</t>
    </r>
    <r>
      <rPr>
        <sz val="11"/>
        <color rgb="FF1C1C1C"/>
        <rFont val="Calibri"/>
        <family val="2"/>
        <scheme val="minor"/>
      </rPr>
      <t>er)</t>
    </r>
  </si>
  <si>
    <r>
      <rPr>
        <sz val="11"/>
        <color rgb="FF1C1C1C"/>
        <rFont val="Calibri"/>
        <family val="2"/>
        <scheme val="minor"/>
      </rPr>
      <t>Mobi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 Command Cente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</si>
  <si>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C1C1C"/>
        <rFont val="Calibri"/>
        <family val="2"/>
        <scheme val="minor"/>
      </rPr>
      <t>Ge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era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C1C1C"/>
        <rFont val="Calibri"/>
        <family val="2"/>
        <scheme val="minor"/>
      </rPr>
      <t>Rate no</t>
    </r>
    <r>
      <rPr>
        <sz val="11"/>
        <color rgb="FF010101"/>
        <rFont val="Calibri"/>
        <family val="2"/>
        <scheme val="minor"/>
      </rPr>
      <t>t in</t>
    </r>
    <r>
      <rPr>
        <sz val="11"/>
        <color rgb="FF1C1C1C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lu</t>
    </r>
    <r>
      <rPr>
        <sz val="11"/>
        <color rgb="FF1C1C1C"/>
        <rFont val="Calibri"/>
        <family val="2"/>
        <scheme val="minor"/>
      </rPr>
      <t>ded</t>
    </r>
  </si>
  <si>
    <r>
      <rPr>
        <sz val="11"/>
        <color rgb="FF1C1C1C"/>
        <rFont val="Calibri"/>
        <family val="2"/>
        <scheme val="minor"/>
      </rPr>
      <t>2007</t>
    </r>
    <r>
      <rPr>
        <sz val="11"/>
        <color rgb="FF010101"/>
        <rFont val="Calibri"/>
        <family val="2"/>
        <scheme val="minor"/>
      </rPr>
      <t>-F</t>
    </r>
    <r>
      <rPr>
        <sz val="11"/>
        <color rgb="FF1C1C1C"/>
        <rFont val="Calibri"/>
        <family val="2"/>
        <scheme val="minor"/>
      </rPr>
      <t>re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ght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ne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C1C1C"/>
        <rFont val="Calibri"/>
        <family val="2"/>
        <scheme val="minor"/>
      </rPr>
      <t>M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-55</t>
    </r>
    <r>
      <rPr>
        <sz val="11"/>
        <color rgb="FF424446"/>
        <rFont val="Calibri"/>
        <family val="2"/>
        <scheme val="minor"/>
      </rPr>
      <t xml:space="preserve">, </t>
    </r>
    <r>
      <rPr>
        <sz val="11"/>
        <color rgb="FF1C1C1C"/>
        <rFont val="Calibri"/>
        <family val="2"/>
        <scheme val="minor"/>
      </rPr>
      <t>(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V)</t>
    </r>
  </si>
  <si>
    <r>
      <rPr>
        <sz val="11"/>
        <color rgb="FF1C1C1C"/>
        <rFont val="Calibri"/>
        <family val="2"/>
        <scheme val="minor"/>
      </rPr>
      <t>Mobi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 Command Van</t>
    </r>
  </si>
  <si>
    <r>
      <rPr>
        <sz val="11"/>
        <color rgb="FF1C1C1C"/>
        <rFont val="Calibri"/>
        <family val="2"/>
        <scheme val="minor"/>
      </rPr>
      <t>hou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</si>
  <si>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4</t>
    </r>
    <r>
      <rPr>
        <sz val="11"/>
        <color rgb="FF1C1C1C"/>
        <rFont val="Calibri"/>
        <family val="2"/>
        <scheme val="minor"/>
      </rPr>
      <t>7</t>
    </r>
    <r>
      <rPr>
        <sz val="11"/>
        <color rgb="FF010101"/>
        <rFont val="Calibri"/>
        <family val="2"/>
        <scheme val="minor"/>
      </rPr>
      <t>.</t>
    </r>
    <r>
      <rPr>
        <sz val="11"/>
        <color rgb="FF1C1C1C"/>
        <rFont val="Calibri"/>
        <family val="2"/>
        <scheme val="minor"/>
      </rPr>
      <t>5</t>
    </r>
    <r>
      <rPr>
        <sz val="11"/>
        <color rgb="FF010101"/>
        <rFont val="Calibri"/>
        <family val="2"/>
        <scheme val="minor"/>
      </rPr>
      <t xml:space="preserve">' </t>
    </r>
    <r>
      <rPr>
        <sz val="11"/>
        <color rgb="FF1C1C1C"/>
        <rFont val="Calibri"/>
        <family val="2"/>
        <scheme val="minor"/>
      </rPr>
      <t xml:space="preserve">X 8.75 </t>
    </r>
    <r>
      <rPr>
        <sz val="11"/>
        <color rgb="FF010101"/>
        <rFont val="Calibri"/>
        <family val="2"/>
        <scheme val="minor"/>
      </rPr>
      <t>Full</t>
    </r>
    <r>
      <rPr>
        <sz val="11"/>
        <color rgb="FF1C1C1C"/>
        <rFont val="Calibri"/>
        <family val="2"/>
        <scheme val="minor"/>
      </rPr>
      <t xml:space="preserve">y </t>
    </r>
    <r>
      <rPr>
        <sz val="11"/>
        <color rgb="FF010101"/>
        <rFont val="Calibri"/>
        <family val="2"/>
        <scheme val="minor"/>
      </rPr>
      <t>E</t>
    </r>
    <r>
      <rPr>
        <sz val="11"/>
        <color rgb="FF1C1C1C"/>
        <rFont val="Calibri"/>
        <family val="2"/>
        <scheme val="minor"/>
      </rPr>
      <t>q</t>
    </r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>ip' (</t>
    </r>
    <r>
      <rPr>
        <sz val="11"/>
        <color rgb="FF010101"/>
        <rFont val="Calibri"/>
        <family val="2"/>
        <scheme val="minor"/>
      </rPr>
      <t>In m</t>
    </r>
    <r>
      <rPr>
        <sz val="11"/>
        <color rgb="FF1C1C1C"/>
        <rFont val="Calibri"/>
        <family val="2"/>
        <scheme val="minor"/>
      </rPr>
      <t>otio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)
(RV)</t>
    </r>
  </si>
  <si>
    <r>
      <rPr>
        <sz val="11"/>
        <color rgb="FF1C1C1C"/>
        <rFont val="Calibri"/>
        <family val="2"/>
        <scheme val="minor"/>
      </rPr>
      <t>Mob</t>
    </r>
    <r>
      <rPr>
        <sz val="11"/>
        <color rgb="FF010101"/>
        <rFont val="Calibri"/>
        <family val="2"/>
        <scheme val="minor"/>
      </rPr>
      <t>il</t>
    </r>
    <r>
      <rPr>
        <sz val="11"/>
        <color rgb="FF1C1C1C"/>
        <rFont val="Calibri"/>
        <family val="2"/>
        <scheme val="minor"/>
      </rPr>
      <t>e Com</t>
    </r>
    <r>
      <rPr>
        <sz val="11"/>
        <color rgb="FF010101"/>
        <rFont val="Calibri"/>
        <family val="2"/>
        <scheme val="minor"/>
      </rPr>
      <t>m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d Ce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te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</si>
  <si>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C1C1C"/>
        <rFont val="Calibri"/>
        <family val="2"/>
        <scheme val="minor"/>
      </rPr>
      <t xml:space="preserve">47.5' X 8.75 </t>
    </r>
    <r>
      <rPr>
        <sz val="11"/>
        <color rgb="FF010101"/>
        <rFont val="Calibri"/>
        <family val="2"/>
        <scheme val="minor"/>
      </rPr>
      <t>F</t>
    </r>
    <r>
      <rPr>
        <sz val="11"/>
        <color rgb="FF1C1C1C"/>
        <rFont val="Calibri"/>
        <family val="2"/>
        <scheme val="minor"/>
      </rPr>
      <t>u</t>
    </r>
    <r>
      <rPr>
        <sz val="11"/>
        <color rgb="FF010101"/>
        <rFont val="Calibri"/>
        <family val="2"/>
        <scheme val="minor"/>
      </rPr>
      <t>ll</t>
    </r>
    <r>
      <rPr>
        <sz val="11"/>
        <color rgb="FF313131"/>
        <rFont val="Calibri"/>
        <family val="2"/>
        <scheme val="minor"/>
      </rPr>
      <t xml:space="preserve">y </t>
    </r>
    <r>
      <rPr>
        <sz val="11"/>
        <color rgb="FF010101"/>
        <rFont val="Calibri"/>
        <family val="2"/>
        <scheme val="minor"/>
      </rPr>
      <t>E</t>
    </r>
    <r>
      <rPr>
        <sz val="11"/>
        <color rgb="FF1C1C1C"/>
        <rFont val="Calibri"/>
        <family val="2"/>
        <scheme val="minor"/>
      </rPr>
      <t>quip' (S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at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ona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y)</t>
    </r>
  </si>
  <si>
    <r>
      <rPr>
        <sz val="11"/>
        <color rgb="FF1C1C1C"/>
        <rFont val="Calibri"/>
        <family val="2"/>
        <scheme val="minor"/>
      </rPr>
      <t>Mob</t>
    </r>
    <r>
      <rPr>
        <sz val="11"/>
        <color rgb="FF010101"/>
        <rFont val="Calibri"/>
        <family val="2"/>
        <scheme val="minor"/>
      </rPr>
      <t>il</t>
    </r>
    <r>
      <rPr>
        <sz val="11"/>
        <color rgb="FF1C1C1C"/>
        <rFont val="Calibri"/>
        <family val="2"/>
        <scheme val="minor"/>
      </rPr>
      <t>e Com</t>
    </r>
    <r>
      <rPr>
        <sz val="11"/>
        <color rgb="FF010101"/>
        <rFont val="Calibri"/>
        <family val="2"/>
        <scheme val="minor"/>
      </rPr>
      <t>m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d </t>
    </r>
    <r>
      <rPr>
        <sz val="11"/>
        <color rgb="FF313131"/>
        <rFont val="Calibri"/>
        <family val="2"/>
        <scheme val="minor"/>
      </rPr>
      <t>Veh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cle</t>
    </r>
  </si>
  <si>
    <r>
      <rPr>
        <sz val="11"/>
        <color rgb="FF1C1C1C"/>
        <rFont val="Calibri"/>
        <family val="2"/>
        <scheme val="minor"/>
      </rPr>
      <t xml:space="preserve">53' X 8.75 </t>
    </r>
    <r>
      <rPr>
        <sz val="11"/>
        <color rgb="FF010101"/>
        <rFont val="Calibri"/>
        <family val="2"/>
        <scheme val="minor"/>
      </rPr>
      <t>Full</t>
    </r>
    <r>
      <rPr>
        <sz val="11"/>
        <color rgb="FF1C1C1C"/>
        <rFont val="Calibri"/>
        <family val="2"/>
        <scheme val="minor"/>
      </rPr>
      <t xml:space="preserve">y </t>
    </r>
    <r>
      <rPr>
        <sz val="11"/>
        <color rgb="FF010101"/>
        <rFont val="Calibri"/>
        <family val="2"/>
        <scheme val="minor"/>
      </rPr>
      <t>Eq</t>
    </r>
    <r>
      <rPr>
        <sz val="11"/>
        <color rgb="FF1C1C1C"/>
        <rFont val="Calibri"/>
        <family val="2"/>
        <scheme val="minor"/>
      </rPr>
      <t>u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p</t>
    </r>
  </si>
  <si>
    <r>
      <rPr>
        <sz val="11"/>
        <color rgb="FF010101"/>
        <rFont val="Calibri"/>
        <family val="2"/>
        <scheme val="minor"/>
      </rPr>
      <t>4</t>
    </r>
    <r>
      <rPr>
        <sz val="11"/>
        <color rgb="FF1C1C1C"/>
        <rFont val="Calibri"/>
        <family val="2"/>
        <scheme val="minor"/>
      </rPr>
      <t>80</t>
    </r>
    <r>
      <rPr>
        <sz val="11"/>
        <color rgb="FF010101"/>
        <rFont val="Calibri"/>
        <family val="2"/>
        <scheme val="minor"/>
      </rPr>
      <t>-</t>
    </r>
    <r>
      <rPr>
        <sz val="11"/>
        <color rgb="FF1C1C1C"/>
        <rFont val="Calibri"/>
        <family val="2"/>
        <scheme val="minor"/>
      </rPr>
      <t>550</t>
    </r>
  </si>
  <si>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 xml:space="preserve">ght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ower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</si>
  <si>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ex/Amid a A</t>
    </r>
    <r>
      <rPr>
        <sz val="11"/>
        <color rgb="FF010101"/>
        <rFont val="Calibri"/>
        <family val="2"/>
        <scheme val="minor"/>
      </rPr>
      <t>L 4</t>
    </r>
    <r>
      <rPr>
        <sz val="11"/>
        <color rgb="FF1C1C1C"/>
        <rFont val="Calibri"/>
        <family val="2"/>
        <scheme val="minor"/>
      </rPr>
      <t xml:space="preserve">000. </t>
    </r>
    <r>
      <rPr>
        <sz val="11"/>
        <color rgb="FF313131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t</t>
    </r>
    <r>
      <rPr>
        <sz val="11"/>
        <color rgb="FF010101"/>
        <rFont val="Calibri"/>
        <family val="2"/>
        <scheme val="minor"/>
      </rPr>
      <t xml:space="preserve">h </t>
    </r>
    <r>
      <rPr>
        <sz val="11"/>
        <color rgb="FF1C1C1C"/>
        <rFont val="Calibri"/>
        <family val="2"/>
        <scheme val="minor"/>
      </rPr>
      <t xml:space="preserve">(4) 500
</t>
    </r>
    <r>
      <rPr>
        <sz val="11"/>
        <color rgb="FF313131"/>
        <rFont val="Calibri"/>
        <family val="2"/>
        <scheme val="minor"/>
      </rPr>
      <t>wa</t>
    </r>
    <r>
      <rPr>
        <sz val="11"/>
        <color rgb="FF010101"/>
        <rFont val="Calibri"/>
        <family val="2"/>
        <scheme val="minor"/>
      </rPr>
      <t>tt li</t>
    </r>
    <r>
      <rPr>
        <sz val="11"/>
        <color rgb="FF1C1C1C"/>
        <rFont val="Calibri"/>
        <family val="2"/>
        <scheme val="minor"/>
      </rPr>
      <t>ghts</t>
    </r>
  </si>
  <si>
    <r>
      <rPr>
        <sz val="11"/>
        <color rgb="FF1C1C1C"/>
        <rFont val="Calibri"/>
        <family val="2"/>
        <scheme val="minor"/>
      </rPr>
      <t xml:space="preserve">Light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owe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</si>
  <si>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C1C1C"/>
        <rFont val="Calibri"/>
        <family val="2"/>
        <scheme val="minor"/>
      </rPr>
      <t>200</t>
    </r>
    <r>
      <rPr>
        <sz val="11"/>
        <color rgb="FF010101"/>
        <rFont val="Calibri"/>
        <family val="2"/>
        <scheme val="minor"/>
      </rPr>
      <t xml:space="preserve">4 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ll</t>
    </r>
    <r>
      <rPr>
        <sz val="11"/>
        <color rgb="FF1C1C1C"/>
        <rFont val="Calibri"/>
        <family val="2"/>
        <scheme val="minor"/>
      </rPr>
      <t>ma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d</t>
    </r>
  </si>
  <si>
    <r>
      <rPr>
        <sz val="11"/>
        <color rgb="FF1C1C1C"/>
        <rFont val="Calibri"/>
        <family val="2"/>
        <scheme val="minor"/>
      </rPr>
      <t>Sand</t>
    </r>
    <r>
      <rPr>
        <sz val="11"/>
        <color rgb="FF010101"/>
        <rFont val="Calibri"/>
        <family val="2"/>
        <scheme val="minor"/>
      </rPr>
      <t>B</t>
    </r>
    <r>
      <rPr>
        <sz val="11"/>
        <color rgb="FF1C1C1C"/>
        <rFont val="Calibri"/>
        <family val="2"/>
        <scheme val="minor"/>
      </rPr>
      <t>agger Mach</t>
    </r>
    <r>
      <rPr>
        <sz val="11"/>
        <color rgb="FF010101"/>
        <rFont val="Calibri"/>
        <family val="2"/>
        <scheme val="minor"/>
      </rPr>
      <t>in</t>
    </r>
    <r>
      <rPr>
        <sz val="11"/>
        <color rgb="FF1C1C1C"/>
        <rFont val="Calibri"/>
        <family val="2"/>
        <scheme val="minor"/>
      </rPr>
      <t>e</t>
    </r>
  </si>
  <si>
    <r>
      <rPr>
        <sz val="11"/>
        <color rgb="FF1C1C1C"/>
        <rFont val="Calibri"/>
        <family val="2"/>
        <scheme val="minor"/>
      </rPr>
      <t>(Sp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de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) a</t>
    </r>
    <r>
      <rPr>
        <sz val="11"/>
        <color rgb="FF010101"/>
        <rFont val="Calibri"/>
        <family val="2"/>
        <scheme val="minor"/>
      </rPr>
      <t>ut</t>
    </r>
    <r>
      <rPr>
        <sz val="11"/>
        <color rgb="FF1C1C1C"/>
        <rFont val="Calibri"/>
        <family val="2"/>
        <scheme val="minor"/>
      </rPr>
      <t>oma</t>
    </r>
    <r>
      <rPr>
        <sz val="11"/>
        <color rgb="FF010101"/>
        <rFont val="Calibri"/>
        <family val="2"/>
        <scheme val="minor"/>
      </rPr>
      <t>ti</t>
    </r>
    <r>
      <rPr>
        <sz val="11"/>
        <color rgb="FF1C1C1C"/>
        <rFont val="Calibri"/>
        <family val="2"/>
        <scheme val="minor"/>
      </rPr>
      <t>c</t>
    </r>
  </si>
  <si>
    <r>
      <rPr>
        <sz val="11"/>
        <color rgb="FF1C1C1C"/>
        <rFont val="Calibri"/>
        <family val="2"/>
        <scheme val="minor"/>
      </rPr>
      <t>2</t>
    </r>
    <r>
      <rPr>
        <sz val="11"/>
        <color rgb="FF010101"/>
        <rFont val="Calibri"/>
        <family val="2"/>
        <scheme val="minor"/>
      </rPr>
      <t>-</t>
    </r>
    <r>
      <rPr>
        <sz val="11"/>
        <color rgb="FF1C1C1C"/>
        <rFont val="Calibri"/>
        <family val="2"/>
        <scheme val="minor"/>
      </rPr>
      <t>4.5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</si>
  <si>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cop</t>
    </r>
    <r>
      <rPr>
        <sz val="11"/>
        <color rgb="FF010101"/>
        <rFont val="Calibri"/>
        <family val="2"/>
        <scheme val="minor"/>
      </rPr>
      <t>t</t>
    </r>
    <r>
      <rPr>
        <sz val="11"/>
        <color rgb="FF313131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</si>
  <si>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OH</t>
    </r>
    <r>
      <rPr>
        <sz val="11"/>
        <color rgb="FF1C1C1C"/>
        <rFont val="Calibri"/>
        <family val="2"/>
        <scheme val="minor"/>
      </rPr>
      <t>-58 K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OWA (Mi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 xml:space="preserve">itary) is </t>
    </r>
    <r>
      <rPr>
        <sz val="11"/>
        <color rgb="FF010101"/>
        <rFont val="Calibri"/>
        <family val="2"/>
        <scheme val="minor"/>
      </rPr>
      <t>th</t>
    </r>
    <r>
      <rPr>
        <sz val="11"/>
        <color rgb="FF1C1C1C"/>
        <rFont val="Calibri"/>
        <family val="2"/>
        <scheme val="minor"/>
      </rPr>
      <t xml:space="preserve">e same as </t>
    </r>
    <r>
      <rPr>
        <sz val="11"/>
        <color rgb="FF313131"/>
        <rFont val="Calibri"/>
        <family val="2"/>
        <scheme val="minor"/>
      </rPr>
      <t>"</t>
    </r>
    <r>
      <rPr>
        <sz val="11"/>
        <color rgb="FF010101"/>
        <rFont val="Calibri"/>
        <family val="2"/>
        <scheme val="minor"/>
      </rPr>
      <t>B</t>
    </r>
    <r>
      <rPr>
        <sz val="11"/>
        <color rgb="FF1C1C1C"/>
        <rFont val="Calibri"/>
        <family val="2"/>
        <scheme val="minor"/>
      </rPr>
      <t>ell</t>
    </r>
    <r>
      <rPr>
        <sz val="11"/>
        <color rgb="FF010101"/>
        <rFont val="Calibri"/>
        <family val="2"/>
        <scheme val="minor"/>
      </rPr>
      <t>-</t>
    </r>
    <r>
      <rPr>
        <sz val="11"/>
        <color rgb="FF1C1C1C"/>
        <rFont val="Calibri"/>
        <family val="2"/>
        <scheme val="minor"/>
      </rPr>
      <t>206</t>
    </r>
    <r>
      <rPr>
        <sz val="11"/>
        <color rgb="FF010101"/>
        <rFont val="Calibri"/>
        <family val="2"/>
        <scheme val="minor"/>
      </rPr>
      <t>B</t>
    </r>
    <r>
      <rPr>
        <sz val="11"/>
        <color rgb="FF1C1C1C"/>
        <rFont val="Calibri"/>
        <family val="2"/>
        <scheme val="minor"/>
      </rPr>
      <t>3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</si>
  <si>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cop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er</t>
    </r>
  </si>
  <si>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H-</t>
    </r>
    <r>
      <rPr>
        <sz val="11"/>
        <color rgb="FF1C1C1C"/>
        <rFont val="Calibri"/>
        <family val="2"/>
        <scheme val="minor"/>
      </rPr>
      <t xml:space="preserve">58 </t>
    </r>
    <r>
      <rPr>
        <sz val="11"/>
        <color rgb="FF010101"/>
        <rFont val="Calibri"/>
        <family val="2"/>
        <scheme val="minor"/>
      </rPr>
      <t>KI</t>
    </r>
    <r>
      <rPr>
        <sz val="11"/>
        <color rgb="FF1C1C1C"/>
        <rFont val="Calibri"/>
        <family val="2"/>
        <scheme val="minor"/>
      </rPr>
      <t>OWA (Mi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i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 xml:space="preserve">ary) is </t>
    </r>
    <r>
      <rPr>
        <sz val="11"/>
        <color rgb="FF010101"/>
        <rFont val="Calibri"/>
        <family val="2"/>
        <scheme val="minor"/>
      </rPr>
      <t>th</t>
    </r>
    <r>
      <rPr>
        <sz val="11"/>
        <color rgb="FF1C1C1C"/>
        <rFont val="Calibri"/>
        <family val="2"/>
        <scheme val="minor"/>
      </rPr>
      <t xml:space="preserve">e same as </t>
    </r>
    <r>
      <rPr>
        <sz val="11"/>
        <color rgb="FF424446"/>
        <rFont val="Calibri"/>
        <family val="2"/>
        <scheme val="minor"/>
      </rPr>
      <t>"</t>
    </r>
    <r>
      <rPr>
        <sz val="11"/>
        <color rgb="FF010101"/>
        <rFont val="Calibri"/>
        <family val="2"/>
        <scheme val="minor"/>
      </rPr>
      <t>B</t>
    </r>
    <r>
      <rPr>
        <sz val="11"/>
        <color rgb="FF1C1C1C"/>
        <rFont val="Calibri"/>
        <family val="2"/>
        <scheme val="minor"/>
      </rPr>
      <t>ell</t>
    </r>
    <r>
      <rPr>
        <sz val="11"/>
        <color rgb="FF010101"/>
        <rFont val="Calibri"/>
        <family val="2"/>
        <scheme val="minor"/>
      </rPr>
      <t>-</t>
    </r>
    <r>
      <rPr>
        <sz val="11"/>
        <color rgb="FF1C1C1C"/>
        <rFont val="Calibri"/>
        <family val="2"/>
        <scheme val="minor"/>
      </rPr>
      <t>206</t>
    </r>
    <r>
      <rPr>
        <sz val="11"/>
        <color rgb="FF010101"/>
        <rFont val="Calibri"/>
        <family val="2"/>
        <scheme val="minor"/>
      </rPr>
      <t>BR</t>
    </r>
  </si>
  <si>
    <r>
      <rPr>
        <sz val="11"/>
        <color rgb="FF1C1C1C"/>
        <rFont val="Calibri"/>
        <family val="2"/>
        <scheme val="minor"/>
      </rPr>
      <t>Mode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C1C1C"/>
        <rFont val="Calibri"/>
        <family val="2"/>
        <scheme val="minor"/>
      </rPr>
      <t>Be</t>
    </r>
    <r>
      <rPr>
        <sz val="11"/>
        <color rgb="FF010101"/>
        <rFont val="Calibri"/>
        <family val="2"/>
        <scheme val="minor"/>
      </rPr>
      <t xml:space="preserve">ll </t>
    </r>
    <r>
      <rPr>
        <sz val="11"/>
        <color rgb="FF1C1C1C"/>
        <rFont val="Calibri"/>
        <family val="2"/>
        <scheme val="minor"/>
      </rPr>
      <t>206</t>
    </r>
    <r>
      <rPr>
        <sz val="11"/>
        <color rgb="FF010101"/>
        <rFont val="Calibri"/>
        <family val="2"/>
        <scheme val="minor"/>
      </rPr>
      <t>-L</t>
    </r>
    <r>
      <rPr>
        <sz val="11"/>
        <color rgb="FF1C1C1C"/>
        <rFont val="Calibri"/>
        <family val="2"/>
        <scheme val="minor"/>
      </rPr>
      <t xml:space="preserve">3 </t>
    </r>
    <r>
      <rPr>
        <sz val="11"/>
        <color rgb="FF010101"/>
        <rFont val="Calibri"/>
        <family val="2"/>
        <scheme val="minor"/>
      </rPr>
      <t>J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t </t>
    </r>
    <r>
      <rPr>
        <sz val="11"/>
        <color rgb="FF1C1C1C"/>
        <rFont val="Calibri"/>
        <family val="2"/>
        <scheme val="minor"/>
      </rPr>
      <t>Ra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ge </t>
    </r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cop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</si>
  <si>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J</t>
    </r>
    <r>
      <rPr>
        <sz val="11"/>
        <color rgb="FF1C1C1C"/>
        <rFont val="Calibri"/>
        <family val="2"/>
        <scheme val="minor"/>
      </rPr>
      <t xml:space="preserve">et Range </t>
    </r>
    <r>
      <rPr>
        <sz val="11"/>
        <color rgb="FF010101"/>
        <rFont val="Calibri"/>
        <family val="2"/>
        <scheme val="minor"/>
      </rPr>
      <t xml:space="preserve">Ill </t>
    </r>
    <r>
      <rPr>
        <sz val="11"/>
        <color rgb="FF1C1C1C"/>
        <rFont val="Calibri"/>
        <family val="2"/>
        <scheme val="minor"/>
      </rPr>
      <t>-</t>
    </r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elicop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er</t>
    </r>
  </si>
  <si>
    <r>
      <rPr>
        <sz val="11"/>
        <color rgb="FF1C1C1C"/>
        <rFont val="Calibri"/>
        <family val="2"/>
        <scheme val="minor"/>
      </rPr>
      <t>Mode</t>
    </r>
    <r>
      <rPr>
        <sz val="11"/>
        <color rgb="FF010101"/>
        <rFont val="Calibri"/>
        <family val="2"/>
        <scheme val="minor"/>
      </rPr>
      <t>l B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ll </t>
    </r>
    <r>
      <rPr>
        <sz val="11"/>
        <color rgb="FF1C1C1C"/>
        <rFont val="Calibri"/>
        <family val="2"/>
        <scheme val="minor"/>
      </rPr>
      <t>206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 xml:space="preserve">1 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g 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anger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</si>
  <si>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ong Ra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ger</t>
    </r>
  </si>
  <si>
    <r>
      <rPr>
        <sz val="11"/>
        <color rgb="FF1C1C1C"/>
        <rFont val="Calibri"/>
        <family val="2"/>
        <scheme val="minor"/>
      </rPr>
      <t>Mode</t>
    </r>
    <r>
      <rPr>
        <sz val="11"/>
        <color rgb="FF010101"/>
        <rFont val="Calibri"/>
        <family val="2"/>
        <scheme val="minor"/>
      </rPr>
      <t>l B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ll </t>
    </r>
    <r>
      <rPr>
        <sz val="11"/>
        <color rgb="FF1C1C1C"/>
        <rFont val="Calibri"/>
        <family val="2"/>
        <scheme val="minor"/>
      </rPr>
      <t xml:space="preserve">407 </t>
    </r>
    <r>
      <rPr>
        <sz val="11"/>
        <color rgb="FF010101"/>
        <rFont val="Calibri"/>
        <family val="2"/>
        <scheme val="minor"/>
      </rPr>
      <t>E</t>
    </r>
    <r>
      <rPr>
        <sz val="11"/>
        <color rgb="FF1C1C1C"/>
        <rFont val="Calibri"/>
        <family val="2"/>
        <scheme val="minor"/>
      </rPr>
      <t>MS- Ambu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ance</t>
    </r>
  </si>
  <si>
    <r>
      <rPr>
        <sz val="11"/>
        <color rgb="FF010101"/>
        <rFont val="Calibri"/>
        <family val="2"/>
        <scheme val="minor"/>
      </rPr>
      <t>Pi</t>
    </r>
    <r>
      <rPr>
        <sz val="11"/>
        <color rgb="FF1C1C1C"/>
        <rFont val="Calibri"/>
        <family val="2"/>
        <scheme val="minor"/>
      </rPr>
      <t>pe</t>
    </r>
    <r>
      <rPr>
        <sz val="11"/>
        <color rgb="FF010101"/>
        <rFont val="Calibri"/>
        <family val="2"/>
        <scheme val="minor"/>
      </rPr>
      <t>r-Fi</t>
    </r>
    <r>
      <rPr>
        <sz val="11"/>
        <color rgb="FF1C1C1C"/>
        <rFont val="Calibri"/>
        <family val="2"/>
        <scheme val="minor"/>
      </rPr>
      <t xml:space="preserve">xed </t>
    </r>
    <r>
      <rPr>
        <sz val="11"/>
        <color rgb="FF313131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>in</t>
    </r>
    <r>
      <rPr>
        <sz val="11"/>
        <color rgb="FF1C1C1C"/>
        <rFont val="Calibri"/>
        <family val="2"/>
        <scheme val="minor"/>
      </rPr>
      <t>g</t>
    </r>
  </si>
  <si>
    <r>
      <rPr>
        <sz val="11"/>
        <color rgb="FF1C1C1C"/>
        <rFont val="Calibri"/>
        <family val="2"/>
        <scheme val="minor"/>
      </rPr>
      <t>Mode</t>
    </r>
    <r>
      <rPr>
        <sz val="11"/>
        <color rgb="FF010101"/>
        <rFont val="Calibri"/>
        <family val="2"/>
        <scheme val="minor"/>
      </rPr>
      <t>l N</t>
    </r>
    <r>
      <rPr>
        <sz val="11"/>
        <color rgb="FF1C1C1C"/>
        <rFont val="Calibri"/>
        <family val="2"/>
        <scheme val="minor"/>
      </rPr>
      <t xml:space="preserve">avajo </t>
    </r>
    <r>
      <rPr>
        <sz val="11"/>
        <color rgb="FF010101"/>
        <rFont val="Calibri"/>
        <family val="2"/>
        <scheme val="minor"/>
      </rPr>
      <t>P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-</t>
    </r>
    <r>
      <rPr>
        <sz val="11"/>
        <color rgb="FF1C1C1C"/>
        <rFont val="Calibri"/>
        <family val="2"/>
        <scheme val="minor"/>
      </rPr>
      <t>3</t>
    </r>
    <r>
      <rPr>
        <sz val="11"/>
        <color rgb="FF010101"/>
        <rFont val="Calibri"/>
        <family val="2"/>
        <scheme val="minor"/>
      </rPr>
      <t>1</t>
    </r>
  </si>
  <si>
    <r>
      <rPr>
        <sz val="11"/>
        <color rgb="FF010101"/>
        <rFont val="Calibri"/>
        <family val="2"/>
        <scheme val="minor"/>
      </rPr>
      <t>Pi</t>
    </r>
    <r>
      <rPr>
        <sz val="11"/>
        <color rgb="FF1C1C1C"/>
        <rFont val="Calibri"/>
        <family val="2"/>
        <scheme val="minor"/>
      </rPr>
      <t>pe</t>
    </r>
    <r>
      <rPr>
        <sz val="11"/>
        <color rgb="FF010101"/>
        <rFont val="Calibri"/>
        <family val="2"/>
        <scheme val="minor"/>
      </rPr>
      <t>r-Fi</t>
    </r>
    <r>
      <rPr>
        <sz val="11"/>
        <color rgb="FF1C1C1C"/>
        <rFont val="Calibri"/>
        <family val="2"/>
        <scheme val="minor"/>
      </rPr>
      <t xml:space="preserve">xed </t>
    </r>
    <r>
      <rPr>
        <sz val="11"/>
        <color rgb="FF313131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ng</t>
    </r>
  </si>
  <si>
    <r>
      <rPr>
        <sz val="11"/>
        <color rgb="FF1C1C1C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 xml:space="preserve">korsky </t>
    </r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elicopte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</si>
  <si>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C1C1C"/>
        <rFont val="Calibri"/>
        <family val="2"/>
        <scheme val="minor"/>
      </rPr>
      <t>Mo</t>
    </r>
    <r>
      <rPr>
        <sz val="11"/>
        <color rgb="FF010101"/>
        <rFont val="Calibri"/>
        <family val="2"/>
        <scheme val="minor"/>
      </rPr>
      <t>d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 UH-</t>
    </r>
    <r>
      <rPr>
        <sz val="11"/>
        <color rgb="FF1C1C1C"/>
        <rFont val="Calibri"/>
        <family val="2"/>
        <scheme val="minor"/>
      </rPr>
      <t>60 (</t>
    </r>
    <r>
      <rPr>
        <sz val="11"/>
        <color rgb="FF010101"/>
        <rFont val="Calibri"/>
        <family val="2"/>
        <scheme val="minor"/>
      </rPr>
      <t>B</t>
    </r>
    <r>
      <rPr>
        <sz val="11"/>
        <color rgb="FF1C1C1C"/>
        <rFont val="Calibri"/>
        <family val="2"/>
        <scheme val="minor"/>
      </rPr>
      <t>lac</t>
    </r>
    <r>
      <rPr>
        <sz val="11"/>
        <color rgb="FF010101"/>
        <rFont val="Calibri"/>
        <family val="2"/>
        <scheme val="minor"/>
      </rPr>
      <t>kh</t>
    </r>
    <r>
      <rPr>
        <sz val="11"/>
        <color rgb="FF1C1C1C"/>
        <rFont val="Calibri"/>
        <family val="2"/>
        <scheme val="minor"/>
      </rPr>
      <t>awk) med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u</t>
    </r>
    <r>
      <rPr>
        <sz val="11"/>
        <color rgb="FF010101"/>
        <rFont val="Calibri"/>
        <family val="2"/>
        <scheme val="minor"/>
      </rPr>
      <t>m li</t>
    </r>
    <r>
      <rPr>
        <sz val="11"/>
        <color rgb="FF1C1C1C"/>
        <rFont val="Calibri"/>
        <family val="2"/>
        <scheme val="minor"/>
      </rPr>
      <t>ft</t>
    </r>
  </si>
  <si>
    <r>
      <rPr>
        <sz val="11"/>
        <color rgb="FF1C1C1C"/>
        <rFont val="Calibri"/>
        <family val="2"/>
        <scheme val="minor"/>
      </rPr>
      <t>Medi</t>
    </r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 xml:space="preserve">m 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ft</t>
    </r>
  </si>
  <si>
    <r>
      <rPr>
        <sz val="11"/>
        <color rgb="FF010101"/>
        <rFont val="Calibri"/>
        <family val="2"/>
        <scheme val="minor"/>
      </rPr>
      <t>Fi</t>
    </r>
    <r>
      <rPr>
        <sz val="11"/>
        <color rgb="FF1C1C1C"/>
        <rFont val="Calibri"/>
        <family val="2"/>
        <scheme val="minor"/>
      </rPr>
      <t xml:space="preserve">re </t>
    </r>
    <r>
      <rPr>
        <sz val="11"/>
        <color rgb="FF010101"/>
        <rFont val="Calibri"/>
        <family val="2"/>
        <scheme val="minor"/>
      </rPr>
      <t>Fi</t>
    </r>
    <r>
      <rPr>
        <sz val="11"/>
        <color rgb="FF1C1C1C"/>
        <rFont val="Calibri"/>
        <family val="2"/>
        <scheme val="minor"/>
      </rPr>
      <t>g</t>
    </r>
    <r>
      <rPr>
        <sz val="11"/>
        <color rgb="FF010101"/>
        <rFont val="Calibri"/>
        <family val="2"/>
        <scheme val="minor"/>
      </rPr>
      <t>ht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C1C1C"/>
        <rFont val="Calibri"/>
        <family val="2"/>
        <scheme val="minor"/>
      </rPr>
      <t>Same as S?0C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</si>
  <si>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copte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</si>
  <si>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C1C1C"/>
        <rFont val="Calibri"/>
        <family val="2"/>
        <scheme val="minor"/>
      </rPr>
      <t>Mode</t>
    </r>
    <r>
      <rPr>
        <sz val="11"/>
        <color rgb="FF010101"/>
        <rFont val="Calibri"/>
        <family val="2"/>
        <scheme val="minor"/>
      </rPr>
      <t>l UH</t>
    </r>
    <r>
      <rPr>
        <sz val="11"/>
        <color rgb="FF1C1C1C"/>
        <rFont val="Calibri"/>
        <family val="2"/>
        <scheme val="minor"/>
      </rPr>
      <t>-A (</t>
    </r>
    <r>
      <rPr>
        <sz val="11"/>
        <color rgb="FF010101"/>
        <rFont val="Calibri"/>
        <family val="2"/>
        <scheme val="minor"/>
      </rPr>
      <t>Bl</t>
    </r>
    <r>
      <rPr>
        <sz val="11"/>
        <color rgb="FF1C1C1C"/>
        <rFont val="Calibri"/>
        <family val="2"/>
        <scheme val="minor"/>
      </rPr>
      <t xml:space="preserve">ackhawk) Medium 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ft</t>
    </r>
  </si>
  <si>
    <r>
      <rPr>
        <sz val="11"/>
        <color rgb="FF1C1C1C"/>
        <rFont val="Calibri"/>
        <family val="2"/>
        <scheme val="minor"/>
      </rPr>
      <t xml:space="preserve">Medium 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ft</t>
    </r>
  </si>
  <si>
    <r>
      <rPr>
        <sz val="11"/>
        <color rgb="FF010101"/>
        <rFont val="Calibri"/>
        <family val="2"/>
        <scheme val="minor"/>
      </rPr>
      <t>F</t>
    </r>
    <r>
      <rPr>
        <sz val="11"/>
        <color rgb="FF1C1C1C"/>
        <rFont val="Calibri"/>
        <family val="2"/>
        <scheme val="minor"/>
      </rPr>
      <t>ire F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gh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er</t>
    </r>
  </si>
  <si>
    <r>
      <rPr>
        <sz val="11"/>
        <color rgb="FF1C1C1C"/>
        <rFont val="Calibri"/>
        <family val="2"/>
        <scheme val="minor"/>
      </rPr>
      <t>Mode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C1C1C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-47 (C</t>
    </r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i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ook) </t>
    </r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 xml:space="preserve">eavy 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ft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</si>
  <si>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 xml:space="preserve">eavy </t>
    </r>
    <r>
      <rPr>
        <sz val="11"/>
        <color rgb="FF010101"/>
        <rFont val="Calibri"/>
        <family val="2"/>
        <scheme val="minor"/>
      </rPr>
      <t>Lift</t>
    </r>
  </si>
  <si>
    <r>
      <rPr>
        <sz val="11"/>
        <color rgb="FF010101"/>
        <rFont val="Calibri"/>
        <family val="2"/>
        <scheme val="minor"/>
      </rPr>
      <t>Fi</t>
    </r>
    <r>
      <rPr>
        <sz val="11"/>
        <color rgb="FF1C1C1C"/>
        <rFont val="Calibri"/>
        <family val="2"/>
        <scheme val="minor"/>
      </rPr>
      <t xml:space="preserve">re </t>
    </r>
    <r>
      <rPr>
        <sz val="11"/>
        <color rgb="FF010101"/>
        <rFont val="Calibri"/>
        <family val="2"/>
        <scheme val="minor"/>
      </rPr>
      <t>Fi</t>
    </r>
    <r>
      <rPr>
        <sz val="11"/>
        <color rgb="FF1C1C1C"/>
        <rFont val="Calibri"/>
        <family val="2"/>
        <scheme val="minor"/>
      </rPr>
      <t>g</t>
    </r>
    <r>
      <rPr>
        <sz val="11"/>
        <color rgb="FF010101"/>
        <rFont val="Calibri"/>
        <family val="2"/>
        <scheme val="minor"/>
      </rPr>
      <t>ht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</si>
  <si>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cop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r- li</t>
    </r>
    <r>
      <rPr>
        <sz val="11"/>
        <color rgb="FF1C1C1C"/>
        <rFont val="Calibri"/>
        <family val="2"/>
        <scheme val="minor"/>
      </rPr>
      <t>g</t>
    </r>
    <r>
      <rPr>
        <sz val="11"/>
        <color rgb="FF010101"/>
        <rFont val="Calibri"/>
        <family val="2"/>
        <scheme val="minor"/>
      </rPr>
      <t>ht utilit</t>
    </r>
    <r>
      <rPr>
        <sz val="11"/>
        <color rgb="FF1C1C1C"/>
        <rFont val="Calibri"/>
        <family val="2"/>
        <scheme val="minor"/>
      </rPr>
      <t>y</t>
    </r>
  </si>
  <si>
    <r>
      <rPr>
        <sz val="11"/>
        <color rgb="FF1C1C1C"/>
        <rFont val="Calibri"/>
        <family val="2"/>
        <scheme val="minor"/>
      </rPr>
      <t>Mode</t>
    </r>
    <r>
      <rPr>
        <sz val="11"/>
        <color rgb="FF010101"/>
        <rFont val="Calibri"/>
        <family val="2"/>
        <scheme val="minor"/>
      </rPr>
      <t>l  B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ll </t>
    </r>
    <r>
      <rPr>
        <sz val="11"/>
        <color rgb="FF1C1C1C"/>
        <rFont val="Calibri"/>
        <family val="2"/>
        <scheme val="minor"/>
      </rPr>
      <t xml:space="preserve">407GX </t>
    </r>
    <r>
      <rPr>
        <sz val="11"/>
        <color rgb="FF010101"/>
        <rFont val="Calibri"/>
        <family val="2"/>
        <scheme val="minor"/>
      </rPr>
      <t xml:space="preserve">- </t>
    </r>
    <r>
      <rPr>
        <sz val="11"/>
        <color rgb="FF1C1C1C"/>
        <rFont val="Calibri"/>
        <family val="2"/>
        <scheme val="minor"/>
      </rPr>
      <t>7 sea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</si>
  <si>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C1C1C"/>
        <rFont val="Calibri"/>
        <family val="2"/>
        <scheme val="minor"/>
      </rPr>
      <t>7-Sea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ers</t>
    </r>
  </si>
  <si>
    <r>
      <rPr>
        <sz val="11"/>
        <color rgb="FF010101"/>
        <rFont val="Calibri"/>
        <family val="2"/>
        <scheme val="minor"/>
      </rPr>
      <t>P</t>
    </r>
    <r>
      <rPr>
        <sz val="11"/>
        <color rgb="FF1C1C1C"/>
        <rFont val="Calibri"/>
        <family val="2"/>
        <scheme val="minor"/>
      </rPr>
      <t>asse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ge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ir</t>
    </r>
    <r>
      <rPr>
        <sz val="11"/>
        <color rgb="FF1C1C1C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r</t>
    </r>
    <r>
      <rPr>
        <sz val="11"/>
        <color rgb="FF313131"/>
        <rFont val="Calibri"/>
        <family val="2"/>
        <scheme val="minor"/>
      </rPr>
      <t>aft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</si>
  <si>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cop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 xml:space="preserve">er- 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g</t>
    </r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t u</t>
    </r>
    <r>
      <rPr>
        <sz val="11"/>
        <color rgb="FF010101"/>
        <rFont val="Calibri"/>
        <family val="2"/>
        <scheme val="minor"/>
      </rPr>
      <t>tili</t>
    </r>
    <r>
      <rPr>
        <sz val="11"/>
        <color rgb="FF1C1C1C"/>
        <rFont val="Calibri"/>
        <family val="2"/>
        <scheme val="minor"/>
      </rPr>
      <t>ty</t>
    </r>
  </si>
  <si>
    <r>
      <rPr>
        <sz val="11"/>
        <color rgb="FF1C1C1C"/>
        <rFont val="Calibri"/>
        <family val="2"/>
        <scheme val="minor"/>
      </rPr>
      <t>Mad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 xml:space="preserve">e </t>
    </r>
    <r>
      <rPr>
        <sz val="11"/>
        <color rgb="FF010101"/>
        <rFont val="Calibri"/>
        <family val="2"/>
        <scheme val="minor"/>
      </rPr>
      <t>B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ll </t>
    </r>
    <r>
      <rPr>
        <sz val="11"/>
        <color rgb="FF1C1C1C"/>
        <rFont val="Calibri"/>
        <family val="2"/>
        <scheme val="minor"/>
      </rPr>
      <t>206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- 7 sea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</si>
  <si>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C1C1C"/>
        <rFont val="Calibri"/>
        <family val="2"/>
        <scheme val="minor"/>
      </rPr>
      <t>Mode</t>
    </r>
    <r>
      <rPr>
        <sz val="11"/>
        <color rgb="FF010101"/>
        <rFont val="Calibri"/>
        <family val="2"/>
        <scheme val="minor"/>
      </rPr>
      <t>l B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ll</t>
    </r>
    <r>
      <rPr>
        <sz val="11"/>
        <color rgb="FF1C1C1C"/>
        <rFont val="Calibri"/>
        <family val="2"/>
        <scheme val="minor"/>
      </rPr>
      <t>-206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4</t>
    </r>
  </si>
  <si>
    <r>
      <rPr>
        <sz val="11"/>
        <color rgb="FF1C1C1C"/>
        <rFont val="Calibri"/>
        <family val="2"/>
        <scheme val="minor"/>
      </rPr>
      <t>K</t>
    </r>
    <r>
      <rPr>
        <sz val="11"/>
        <color rgb="FF010101"/>
        <rFont val="Calibri"/>
        <family val="2"/>
        <scheme val="minor"/>
      </rPr>
      <t>in</t>
    </r>
    <r>
      <rPr>
        <sz val="11"/>
        <color rgb="FF1C1C1C"/>
        <rFont val="Calibri"/>
        <family val="2"/>
        <scheme val="minor"/>
      </rPr>
      <t>g A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 xml:space="preserve">r 200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u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boprop Ai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aft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</si>
  <si>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1C1C1C"/>
        <rFont val="Calibri"/>
        <family val="2"/>
        <scheme val="minor"/>
      </rPr>
      <t>lack</t>
    </r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aw</t>
    </r>
    <r>
      <rPr>
        <sz val="11"/>
        <color rgb="FF010101"/>
        <rFont val="Calibri"/>
        <family val="2"/>
        <scheme val="minor"/>
      </rPr>
      <t xml:space="preserve">k </t>
    </r>
    <r>
      <rPr>
        <sz val="11"/>
        <color rgb="FF1C1C1C"/>
        <rFont val="Calibri"/>
        <family val="2"/>
        <scheme val="minor"/>
      </rPr>
      <t>Ki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g Ai</t>
    </r>
    <r>
      <rPr>
        <sz val="11"/>
        <color rgb="FF010101"/>
        <rFont val="Calibri"/>
        <family val="2"/>
        <scheme val="minor"/>
      </rPr>
      <t>r B</t>
    </r>
    <r>
      <rPr>
        <sz val="11"/>
        <color rgb="FF1C1C1C"/>
        <rFont val="Calibri"/>
        <family val="2"/>
        <scheme val="minor"/>
      </rPr>
      <t>200X</t>
    </r>
    <r>
      <rPr>
        <sz val="11"/>
        <color rgb="FF010101"/>
        <rFont val="Calibri"/>
        <family val="2"/>
        <scheme val="minor"/>
      </rPr>
      <t>P</t>
    </r>
    <r>
      <rPr>
        <sz val="11"/>
        <color rgb="FF1C1C1C"/>
        <rFont val="Calibri"/>
        <family val="2"/>
        <scheme val="minor"/>
      </rPr>
      <t>6</t>
    </r>
    <r>
      <rPr>
        <sz val="11"/>
        <color rgb="FF010101"/>
        <rFont val="Calibri"/>
        <family val="2"/>
        <scheme val="minor"/>
      </rPr>
      <t>1</t>
    </r>
  </si>
  <si>
    <r>
      <rPr>
        <sz val="11"/>
        <color rgb="FF010101"/>
        <rFont val="Calibri"/>
        <family val="2"/>
        <scheme val="minor"/>
      </rPr>
      <t>Tu</t>
    </r>
    <r>
      <rPr>
        <sz val="11"/>
        <color rgb="FF1C1C1C"/>
        <rFont val="Calibri"/>
        <family val="2"/>
        <scheme val="minor"/>
      </rPr>
      <t xml:space="preserve">rboprops </t>
    </r>
    <r>
      <rPr>
        <sz val="11"/>
        <color rgb="FF010101"/>
        <rFont val="Calibri"/>
        <family val="2"/>
        <scheme val="minor"/>
      </rPr>
      <t>Bl</t>
    </r>
    <r>
      <rPr>
        <sz val="11"/>
        <color rgb="FF1C1C1C"/>
        <rFont val="Calibri"/>
        <family val="2"/>
        <scheme val="minor"/>
      </rPr>
      <t>ackhawk A</t>
    </r>
    <r>
      <rPr>
        <sz val="11"/>
        <color rgb="FF010101"/>
        <rFont val="Calibri"/>
        <family val="2"/>
        <scheme val="minor"/>
      </rPr>
      <t>ir</t>
    </r>
    <r>
      <rPr>
        <sz val="11"/>
        <color rgb="FF1C1C1C"/>
        <rFont val="Calibri"/>
        <family val="2"/>
        <scheme val="minor"/>
      </rPr>
      <t>craft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</si>
  <si>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1C1C1C"/>
        <rFont val="Calibri"/>
        <family val="2"/>
        <scheme val="minor"/>
      </rPr>
      <t>lac</t>
    </r>
    <r>
      <rPr>
        <sz val="11"/>
        <color rgb="FF010101"/>
        <rFont val="Calibri"/>
        <family val="2"/>
        <scheme val="minor"/>
      </rPr>
      <t>kh</t>
    </r>
    <r>
      <rPr>
        <sz val="11"/>
        <color rgb="FF1C1C1C"/>
        <rFont val="Calibri"/>
        <family val="2"/>
        <scheme val="minor"/>
      </rPr>
      <t>aw</t>
    </r>
    <r>
      <rPr>
        <sz val="11"/>
        <color rgb="FF010101"/>
        <rFont val="Calibri"/>
        <family val="2"/>
        <scheme val="minor"/>
      </rPr>
      <t xml:space="preserve">k </t>
    </r>
    <r>
      <rPr>
        <sz val="11"/>
        <color rgb="FF1C1C1C"/>
        <rFont val="Calibri"/>
        <family val="2"/>
        <scheme val="minor"/>
      </rPr>
      <t>Carava</t>
    </r>
    <r>
      <rPr>
        <sz val="11"/>
        <color rgb="FF010101"/>
        <rFont val="Calibri"/>
        <family val="2"/>
        <scheme val="minor"/>
      </rPr>
      <t xml:space="preserve">n </t>
    </r>
    <r>
      <rPr>
        <sz val="11"/>
        <color rgb="FF1C1C1C"/>
        <rFont val="Calibri"/>
        <family val="2"/>
        <scheme val="minor"/>
      </rPr>
      <t>X</t>
    </r>
    <r>
      <rPr>
        <sz val="11"/>
        <color rgb="FF010101"/>
        <rFont val="Calibri"/>
        <family val="2"/>
        <scheme val="minor"/>
      </rPr>
      <t>P4</t>
    </r>
    <r>
      <rPr>
        <sz val="11"/>
        <color rgb="FF1C1C1C"/>
        <rFont val="Calibri"/>
        <family val="2"/>
        <scheme val="minor"/>
      </rPr>
      <t>2 A</t>
    </r>
  </si>
  <si>
    <r>
      <rPr>
        <sz val="11"/>
        <color rgb="FF010101"/>
        <rFont val="Calibri"/>
        <family val="2"/>
        <scheme val="minor"/>
      </rPr>
      <t>Tur</t>
    </r>
    <r>
      <rPr>
        <sz val="11"/>
        <color rgb="FF1C1C1C"/>
        <rFont val="Calibri"/>
        <family val="2"/>
        <scheme val="minor"/>
      </rPr>
      <t xml:space="preserve">boprops </t>
    </r>
    <r>
      <rPr>
        <sz val="11"/>
        <color rgb="FF010101"/>
        <rFont val="Calibri"/>
        <family val="2"/>
        <scheme val="minor"/>
      </rPr>
      <t>Bl</t>
    </r>
    <r>
      <rPr>
        <sz val="11"/>
        <color rgb="FF1C1C1C"/>
        <rFont val="Calibri"/>
        <family val="2"/>
        <scheme val="minor"/>
      </rPr>
      <t>ac</t>
    </r>
    <r>
      <rPr>
        <sz val="11"/>
        <color rgb="FF010101"/>
        <rFont val="Calibri"/>
        <family val="2"/>
        <scheme val="minor"/>
      </rPr>
      <t>k</t>
    </r>
    <r>
      <rPr>
        <sz val="11"/>
        <color rgb="FF1C1C1C"/>
        <rFont val="Calibri"/>
        <family val="2"/>
        <scheme val="minor"/>
      </rPr>
      <t>hawk A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rcraft</t>
    </r>
  </si>
  <si>
    <r>
      <rPr>
        <sz val="11"/>
        <color rgb="FF1C1C1C"/>
        <rFont val="Calibri"/>
        <family val="2"/>
        <scheme val="minor"/>
      </rPr>
      <t>Ki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g Air C90 X</t>
    </r>
    <r>
      <rPr>
        <sz val="11"/>
        <color rgb="FF010101"/>
        <rFont val="Calibri"/>
        <family val="2"/>
        <scheme val="minor"/>
      </rPr>
      <t>P1</t>
    </r>
    <r>
      <rPr>
        <sz val="11"/>
        <color rgb="FF1C1C1C"/>
        <rFont val="Calibri"/>
        <family val="2"/>
        <scheme val="minor"/>
      </rPr>
      <t>35 A</t>
    </r>
  </si>
  <si>
    <r>
      <rPr>
        <sz val="11"/>
        <color rgb="FF1C1C1C"/>
        <rFont val="Calibri"/>
        <family val="2"/>
        <scheme val="minor"/>
      </rPr>
      <t>Aerosta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C1C1C"/>
        <rFont val="Calibri"/>
        <family val="2"/>
        <scheme val="minor"/>
      </rPr>
      <t>60</t>
    </r>
    <r>
      <rPr>
        <sz val="11"/>
        <color rgb="FF010101"/>
        <rFont val="Calibri"/>
        <family val="2"/>
        <scheme val="minor"/>
      </rPr>
      <t>1P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</si>
  <si>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ll UH -1H H</t>
    </r>
    <r>
      <rPr>
        <sz val="11"/>
        <color rgb="FF1C1C1C"/>
        <rFont val="Calibri"/>
        <family val="2"/>
        <scheme val="minor"/>
      </rPr>
      <t xml:space="preserve">uey </t>
    </r>
    <r>
      <rPr>
        <sz val="11"/>
        <color rgb="FF010101"/>
        <rFont val="Calibri"/>
        <family val="2"/>
        <scheme val="minor"/>
      </rPr>
      <t>H</t>
    </r>
    <r>
      <rPr>
        <sz val="11"/>
        <color rgb="FF313131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li</t>
    </r>
    <r>
      <rPr>
        <sz val="11"/>
        <color rgb="FF313131"/>
        <rFont val="Calibri"/>
        <family val="2"/>
        <scheme val="minor"/>
      </rPr>
      <t>copte</t>
    </r>
    <r>
      <rPr>
        <sz val="11"/>
        <color rgb="FF010101"/>
        <rFont val="Calibri"/>
        <family val="2"/>
        <scheme val="minor"/>
      </rPr>
      <t>r II</t>
    </r>
  </si>
  <si>
    <r>
      <rPr>
        <sz val="11"/>
        <color rgb="FF010101"/>
        <rFont val="Calibri"/>
        <family val="2"/>
        <scheme val="minor"/>
      </rPr>
      <t>Tr</t>
    </r>
    <r>
      <rPr>
        <sz val="11"/>
        <color rgb="FF1C1C1C"/>
        <rFont val="Calibri"/>
        <family val="2"/>
        <scheme val="minor"/>
      </rPr>
      <t>ave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C1C1C"/>
        <rFont val="Calibri"/>
        <family val="2"/>
        <scheme val="minor"/>
      </rPr>
      <t>Range 253 Nau</t>
    </r>
    <r>
      <rPr>
        <sz val="11"/>
        <color rgb="FF010101"/>
        <rFont val="Calibri"/>
        <family val="2"/>
        <scheme val="minor"/>
      </rPr>
      <t>ti</t>
    </r>
    <r>
      <rPr>
        <sz val="11"/>
        <color rgb="FF1C1C1C"/>
        <rFont val="Calibri"/>
        <family val="2"/>
        <scheme val="minor"/>
      </rPr>
      <t>ca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C1C1C"/>
        <rFont val="Calibri"/>
        <family val="2"/>
        <scheme val="minor"/>
      </rPr>
      <t>Mi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es</t>
    </r>
  </si>
  <si>
    <r>
      <rPr>
        <sz val="11"/>
        <color rgb="FF1F1F1F"/>
        <rFont val="Calibri"/>
        <family val="2"/>
        <scheme val="minor"/>
      </rPr>
      <t xml:space="preserve">Wire </t>
    </r>
    <r>
      <rPr>
        <sz val="11"/>
        <color rgb="FF0F0F0F"/>
        <rFont val="Calibri"/>
        <family val="2"/>
        <scheme val="minor"/>
      </rPr>
      <t xml:space="preserve">Puller </t>
    </r>
    <r>
      <rPr>
        <sz val="11"/>
        <color rgb="FF1F1F1F"/>
        <rFont val="Calibri"/>
        <family val="2"/>
        <scheme val="minor"/>
      </rPr>
      <t>Machine</t>
    </r>
  </si>
  <si>
    <r>
      <rPr>
        <sz val="11"/>
        <color rgb="FF1F1F1F"/>
        <rFont val="Calibri"/>
        <family val="2"/>
        <scheme val="minor"/>
      </rPr>
      <t>Ove</t>
    </r>
    <r>
      <rPr>
        <sz val="11"/>
        <rFont val="Calibri"/>
        <family val="2"/>
        <scheme val="minor"/>
      </rPr>
      <t>rh</t>
    </r>
    <r>
      <rPr>
        <sz val="11"/>
        <color rgb="FF1F1F1F"/>
        <rFont val="Calibri"/>
        <family val="2"/>
        <scheme val="minor"/>
      </rPr>
      <t>ead W</t>
    </r>
    <r>
      <rPr>
        <sz val="11"/>
        <rFont val="Calibri"/>
        <family val="2"/>
        <scheme val="minor"/>
      </rPr>
      <t>ir</t>
    </r>
    <r>
      <rPr>
        <sz val="11"/>
        <color rgb="FF1F1F1F"/>
        <rFont val="Calibri"/>
        <family val="2"/>
        <scheme val="minor"/>
      </rPr>
      <t xml:space="preserve">e </t>
    </r>
    <r>
      <rPr>
        <sz val="11"/>
        <color rgb="FF0F0F0F"/>
        <rFont val="Calibri"/>
        <family val="2"/>
        <scheme val="minor"/>
      </rPr>
      <t xml:space="preserve">Pulling </t>
    </r>
    <r>
      <rPr>
        <sz val="11"/>
        <color rgb="FF1F1F1F"/>
        <rFont val="Calibri"/>
        <family val="2"/>
        <scheme val="minor"/>
      </rPr>
      <t>Machine</t>
    </r>
  </si>
  <si>
    <r>
      <rPr>
        <sz val="11"/>
        <color rgb="FF1F1F1F"/>
        <rFont val="Calibri"/>
        <family val="2"/>
        <scheme val="minor"/>
      </rPr>
      <t xml:space="preserve">Overhead </t>
    </r>
    <r>
      <rPr>
        <sz val="11"/>
        <color rgb="FF383838"/>
        <rFont val="Calibri"/>
        <family val="2"/>
        <scheme val="minor"/>
      </rPr>
      <t>/</t>
    </r>
    <r>
      <rPr>
        <sz val="11"/>
        <color rgb="FF0F0F0F"/>
        <rFont val="Calibri"/>
        <family val="2"/>
        <scheme val="minor"/>
      </rPr>
      <t xml:space="preserve">Underground </t>
    </r>
    <r>
      <rPr>
        <sz val="11"/>
        <color rgb="FF1F1F1F"/>
        <rFont val="Calibri"/>
        <family val="2"/>
        <scheme val="minor"/>
      </rPr>
      <t>W</t>
    </r>
    <r>
      <rPr>
        <sz val="11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 xml:space="preserve">re
</t>
    </r>
    <r>
      <rPr>
        <sz val="11"/>
        <color rgb="FF0F0F0F"/>
        <rFont val="Calibri"/>
        <family val="2"/>
        <scheme val="minor"/>
      </rPr>
      <t xml:space="preserve">Pulling </t>
    </r>
    <r>
      <rPr>
        <sz val="11"/>
        <color rgb="FF1F1F1F"/>
        <rFont val="Calibri"/>
        <family val="2"/>
        <scheme val="minor"/>
      </rPr>
      <t>Mach</t>
    </r>
    <r>
      <rPr>
        <sz val="11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</si>
  <si>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1F1F1F"/>
        <rFont val="Calibri"/>
        <family val="2"/>
        <scheme val="minor"/>
      </rPr>
      <t xml:space="preserve">3000 </t>
    </r>
    <r>
      <rPr>
        <sz val="11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</si>
  <si>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1F1F1F"/>
        <rFont val="Calibri"/>
        <family val="2"/>
        <scheme val="minor"/>
      </rPr>
      <t>Aer</t>
    </r>
    <r>
      <rPr>
        <sz val="11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l </t>
    </r>
    <r>
      <rPr>
        <sz val="11"/>
        <color rgb="FF0F0F0F"/>
        <rFont val="Calibri"/>
        <family val="2"/>
        <scheme val="minor"/>
      </rPr>
      <t xml:space="preserve">Lift </t>
    </r>
    <r>
      <rPr>
        <sz val="11"/>
        <rFont val="Calibri"/>
        <family val="2"/>
        <scheme val="minor"/>
      </rPr>
      <t xml:space="preserve">- </t>
    </r>
    <r>
      <rPr>
        <sz val="11"/>
        <color rgb="FF1F1F1F"/>
        <rFont val="Calibri"/>
        <family val="2"/>
        <scheme val="minor"/>
      </rPr>
      <t xml:space="preserve">20 Ft </t>
    </r>
    <r>
      <rPr>
        <sz val="11"/>
        <color rgb="FF0F0F0F"/>
        <rFont val="Calibri"/>
        <family val="2"/>
        <scheme val="minor"/>
      </rPr>
      <t>High</t>
    </r>
  </si>
  <si>
    <r>
      <rPr>
        <sz val="11"/>
        <color rgb="FF1F1F1F"/>
        <rFont val="Calibri"/>
        <family val="2"/>
        <scheme val="minor"/>
      </rPr>
      <t>mode</t>
    </r>
    <r>
      <rPr>
        <sz val="11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>2008 Gen</t>
    </r>
    <r>
      <rPr>
        <sz val="11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 xml:space="preserve">e Scissor </t>
    </r>
    <r>
      <rPr>
        <sz val="11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ft</t>
    </r>
  </si>
  <si>
    <r>
      <rPr>
        <sz val="11"/>
        <color rgb="FF0F0F0F"/>
        <rFont val="Calibri"/>
        <family val="2"/>
        <scheme val="minor"/>
      </rPr>
      <t xml:space="preserve">1000 </t>
    </r>
    <r>
      <rPr>
        <sz val="11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bs</t>
    </r>
  </si>
  <si>
    <r>
      <rPr>
        <sz val="11"/>
        <color rgb="FF1F1F1F"/>
        <rFont val="Calibri"/>
        <family val="2"/>
        <scheme val="minor"/>
      </rPr>
      <t>24 Vo</t>
    </r>
    <r>
      <rPr>
        <sz val="11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t</t>
    </r>
  </si>
  <si>
    <r>
      <rPr>
        <sz val="11"/>
        <color rgb="FF0F0F0F"/>
        <rFont val="Calibri"/>
        <family val="2"/>
        <scheme val="minor"/>
      </rPr>
      <t>hour</t>
    </r>
  </si>
  <si>
    <t>2019 Rate</t>
  </si>
  <si>
    <r>
      <rPr>
        <sz val="11"/>
        <color rgb="FF1D1D1D"/>
        <rFont val="Calibri"/>
        <family val="2"/>
        <scheme val="minor"/>
      </rPr>
      <t>870</t>
    </r>
    <r>
      <rPr>
        <sz val="11"/>
        <color rgb="FF030303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-</t>
    </r>
    <r>
      <rPr>
        <sz val="11"/>
        <color rgb="FF030303"/>
        <rFont val="Calibri"/>
        <family val="2"/>
        <scheme val="minor"/>
      </rPr>
      <t>1</t>
    </r>
  </si>
  <si>
    <r>
      <rPr>
        <sz val="11"/>
        <color rgb="FF1F1F1F"/>
        <rFont val="Calibri"/>
        <family val="2"/>
        <scheme val="minor"/>
      </rPr>
      <t>871</t>
    </r>
    <r>
      <rPr>
        <sz val="11"/>
        <color rgb="FF030303"/>
        <rFont val="Calibri"/>
        <family val="2"/>
        <scheme val="minor"/>
      </rPr>
      <t>4</t>
    </r>
    <r>
      <rPr>
        <sz val="11"/>
        <color rgb="FF1F1F1F"/>
        <rFont val="Calibri"/>
        <family val="2"/>
        <scheme val="minor"/>
      </rPr>
      <t>-</t>
    </r>
    <r>
      <rPr>
        <sz val="11"/>
        <color rgb="FF030303"/>
        <rFont val="Calibri"/>
        <family val="2"/>
        <scheme val="minor"/>
      </rPr>
      <t>1</t>
    </r>
  </si>
  <si>
    <t>Bucklet not included in rate</t>
  </si>
  <si>
    <r>
      <rPr>
        <sz val="11"/>
        <color rgb="FF181818"/>
        <rFont val="Calibri"/>
        <family val="2"/>
        <scheme val="minor"/>
      </rPr>
      <t xml:space="preserve">Qualified </t>
    </r>
    <r>
      <rPr>
        <sz val="11"/>
        <color rgb="FF010101"/>
        <rFont val="Calibri"/>
        <family val="2"/>
        <scheme val="minor"/>
      </rPr>
      <t xml:space="preserve">foe </t>
    </r>
    <r>
      <rPr>
        <sz val="11"/>
        <color rgb="FF181818"/>
        <rFont val="Calibri"/>
        <family val="2"/>
        <scheme val="minor"/>
      </rPr>
      <t>operational rate on</t>
    </r>
    <r>
      <rPr>
        <sz val="11"/>
        <rFont val="Calibri"/>
        <family val="2"/>
        <scheme val="minor"/>
      </rPr>
      <t>ly</t>
    </r>
  </si>
  <si>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 xml:space="preserve">oes </t>
    </r>
    <r>
      <rPr>
        <sz val="11"/>
        <color rgb="FF010101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t i</t>
    </r>
    <r>
      <rPr>
        <sz val="11"/>
        <color rgb="FF1D1D1D"/>
        <rFont val="Calibri"/>
        <family val="2"/>
        <scheme val="minor"/>
      </rPr>
      <t>ncl</t>
    </r>
    <r>
      <rPr>
        <sz val="11"/>
        <color rgb="FF010101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>de 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 xml:space="preserve">ell &amp; </t>
    </r>
    <r>
      <rPr>
        <sz val="11"/>
        <color rgb="FF010101"/>
        <rFont val="Calibri"/>
        <family val="2"/>
        <scheme val="minor"/>
      </rPr>
      <t>Dr</t>
    </r>
    <r>
      <rPr>
        <sz val="11"/>
        <color rgb="FF1D1D1D"/>
        <rFont val="Calibri"/>
        <family val="2"/>
        <scheme val="minor"/>
      </rPr>
      <t>ag</t>
    </r>
    <r>
      <rPr>
        <sz val="11"/>
        <color rgb="FF010101"/>
        <rFont val="Calibri"/>
        <family val="2"/>
        <scheme val="minor"/>
      </rPr>
      <t>lin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</si>
  <si>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rti</t>
    </r>
    <r>
      <rPr>
        <sz val="11"/>
        <color rgb="FF1F1F1F"/>
        <rFont val="Calibri"/>
        <family val="2"/>
        <scheme val="minor"/>
      </rPr>
      <t>cu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ed 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escop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 xml:space="preserve">. 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thi</t>
    </r>
    <r>
      <rPr>
        <sz val="11"/>
        <color rgb="FF1F1F1F"/>
        <rFont val="Calibri"/>
        <family val="2"/>
        <scheme val="minor"/>
      </rPr>
      <t xml:space="preserve">s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ate to t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uck rate </t>
    </r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r
</t>
    </r>
    <r>
      <rPr>
        <sz val="11"/>
        <color rgb="FF1F1F1F"/>
        <rFont val="Calibri"/>
        <family val="2"/>
        <scheme val="minor"/>
      </rPr>
      <t>tota</t>
    </r>
    <r>
      <rPr>
        <sz val="11"/>
        <color rgb="FF030303"/>
        <rFont val="Calibri"/>
        <family val="2"/>
        <scheme val="minor"/>
      </rPr>
      <t xml:space="preserve">l lift 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 ra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</si>
  <si>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1D1D1D"/>
        <rFont val="Calibri"/>
        <family val="2"/>
        <scheme val="minor"/>
      </rPr>
      <t>Wa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k-be</t>
    </r>
    <r>
      <rPr>
        <sz val="11"/>
        <color rgb="FF030303"/>
        <rFont val="Calibri"/>
        <family val="2"/>
        <scheme val="minor"/>
      </rPr>
      <t>hi</t>
    </r>
    <r>
      <rPr>
        <sz val="11"/>
        <color rgb="FF1D1D1D"/>
        <rFont val="Calibri"/>
        <family val="2"/>
        <scheme val="minor"/>
      </rPr>
      <t>nd, Craw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 xml:space="preserve">er &amp; </t>
    </r>
    <r>
      <rPr>
        <sz val="11"/>
        <color rgb="FF343434"/>
        <rFont val="Calibri"/>
        <family val="2"/>
        <scheme val="minor"/>
      </rPr>
      <t>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ee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D1D1D"/>
        <rFont val="Calibri"/>
        <family val="2"/>
        <scheme val="minor"/>
      </rPr>
      <t>Mo</t>
    </r>
    <r>
      <rPr>
        <sz val="11"/>
        <color rgb="FF030303"/>
        <rFont val="Calibri"/>
        <family val="2"/>
        <scheme val="minor"/>
      </rPr>
      <t>un</t>
    </r>
    <r>
      <rPr>
        <sz val="11"/>
        <color rgb="FF1D1D1D"/>
        <rFont val="Calibri"/>
        <family val="2"/>
        <scheme val="minor"/>
      </rPr>
      <t>ted. C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n 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 xml:space="preserve">d </t>
    </r>
    <r>
      <rPr>
        <sz val="11"/>
        <color rgb="FF343434"/>
        <rFont val="Calibri"/>
        <family val="2"/>
        <scheme val="minor"/>
      </rPr>
      <t>W</t>
    </r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eel.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</si>
  <si>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owe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d b</t>
    </r>
    <r>
      <rPr>
        <sz val="11"/>
        <color rgb="FF1F1F1F"/>
        <rFont val="Calibri"/>
        <family val="2"/>
        <scheme val="minor"/>
      </rPr>
      <t>y So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ar Sys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m</t>
    </r>
  </si>
  <si>
    <r>
      <rPr>
        <sz val="11"/>
        <color rgb="FF030303"/>
        <rFont val="Calibri"/>
        <family val="2"/>
        <scheme val="minor"/>
      </rPr>
      <t>15</t>
    </r>
    <r>
      <rPr>
        <sz val="11"/>
        <color rgb="FF1D1D1D"/>
        <rFont val="Calibri"/>
        <family val="2"/>
        <scheme val="minor"/>
      </rPr>
      <t>00 gpm M</t>
    </r>
    <r>
      <rPr>
        <sz val="11"/>
        <color rgb="FF030303"/>
        <rFont val="Calibri"/>
        <family val="2"/>
        <scheme val="minor"/>
      </rPr>
      <t>o</t>
    </r>
    <r>
      <rPr>
        <sz val="11"/>
        <color rgb="FF1D1D1D"/>
        <rFont val="Calibri"/>
        <family val="2"/>
        <scheme val="minor"/>
      </rPr>
      <t>n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D1D1D"/>
        <rFont val="Calibri"/>
        <family val="2"/>
        <scheme val="minor"/>
      </rPr>
      <t>or/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ozz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</si>
  <si>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attery o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era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ed</t>
    </r>
  </si>
  <si>
    <r>
      <rPr>
        <sz val="11"/>
        <color rgb="FF181818"/>
        <rFont val="Calibri"/>
        <family val="2"/>
        <scheme val="minor"/>
      </rPr>
      <t xml:space="preserve">Qualified foe operational </t>
    </r>
    <r>
      <rPr>
        <sz val="11"/>
        <color rgb="FF010101"/>
        <rFont val="Calibri"/>
        <family val="2"/>
        <scheme val="minor"/>
      </rPr>
      <t xml:space="preserve">rate </t>
    </r>
    <r>
      <rPr>
        <sz val="11"/>
        <color rgb="FF181818"/>
        <rFont val="Calibri"/>
        <family val="2"/>
        <scheme val="minor"/>
      </rPr>
      <t>on</t>
    </r>
    <r>
      <rPr>
        <sz val="11"/>
        <rFont val="Calibri"/>
        <family val="2"/>
        <scheme val="minor"/>
      </rPr>
      <t>ly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</si>
  <si>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ur</t>
    </r>
  </si>
  <si>
    <r>
      <rPr>
        <sz val="11"/>
        <color rgb="FF1D1D1D"/>
        <rFont val="Calibri"/>
        <family val="2"/>
        <scheme val="minor"/>
      </rPr>
      <t>hou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</si>
  <si>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ou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</si>
  <si>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des R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gid a</t>
    </r>
    <r>
      <rPr>
        <sz val="11"/>
        <color rgb="FF030303"/>
        <rFont val="Calibri"/>
        <family val="2"/>
        <scheme val="minor"/>
      </rPr>
      <t xml:space="preserve">nd 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rt</t>
    </r>
    <r>
      <rPr>
        <sz val="11"/>
        <color rgb="FF1F1F1F"/>
        <rFont val="Calibri"/>
        <family val="2"/>
        <scheme val="minor"/>
      </rPr>
      <t>ic</t>
    </r>
    <r>
      <rPr>
        <sz val="11"/>
        <color rgb="FF030303"/>
        <rFont val="Calibri"/>
        <family val="2"/>
        <scheme val="minor"/>
      </rPr>
      <t>ul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
eq</t>
    </r>
    <r>
      <rPr>
        <sz val="11"/>
        <color rgb="FF030303"/>
        <rFont val="Calibri"/>
        <family val="2"/>
        <scheme val="minor"/>
      </rPr>
      <t>uipm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t.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</si>
  <si>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des </t>
    </r>
    <r>
      <rPr>
        <sz val="11"/>
        <color rgb="FF030303"/>
        <rFont val="Calibri"/>
        <family val="2"/>
        <scheme val="minor"/>
      </rPr>
      <t>Ri</t>
    </r>
    <r>
      <rPr>
        <sz val="11"/>
        <color rgb="FF1F1F1F"/>
        <rFont val="Calibri"/>
        <family val="2"/>
        <scheme val="minor"/>
      </rPr>
      <t>gid a</t>
    </r>
    <r>
      <rPr>
        <sz val="11"/>
        <color rgb="FF030303"/>
        <rFont val="Calibri"/>
        <family val="2"/>
        <scheme val="minor"/>
      </rPr>
      <t xml:space="preserve">nd 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rt</t>
    </r>
    <r>
      <rPr>
        <sz val="11"/>
        <color rgb="FF1F1F1F"/>
        <rFont val="Calibri"/>
        <family val="2"/>
        <scheme val="minor"/>
      </rPr>
      <t>ic</t>
    </r>
    <r>
      <rPr>
        <sz val="11"/>
        <color rgb="FF030303"/>
        <rFont val="Calibri"/>
        <family val="2"/>
        <scheme val="minor"/>
      </rPr>
      <t>ul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
eq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i</t>
    </r>
    <r>
      <rPr>
        <sz val="11"/>
        <color rgb="FF030303"/>
        <rFont val="Calibri"/>
        <family val="2"/>
        <scheme val="minor"/>
      </rPr>
      <t>pm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t.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</si>
  <si>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25 foot lengt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 xml:space="preserve">. 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nc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des c</t>
    </r>
    <r>
      <rPr>
        <sz val="11"/>
        <color rgb="FF030303"/>
        <rFont val="Calibri"/>
        <family val="2"/>
        <scheme val="minor"/>
      </rPr>
      <t>ouplin</t>
    </r>
    <r>
      <rPr>
        <sz val="11"/>
        <color rgb="FF1F1F1F"/>
        <rFont val="Calibri"/>
        <family val="2"/>
        <scheme val="minor"/>
      </rPr>
      <t>gs</t>
    </r>
    <r>
      <rPr>
        <sz val="11"/>
        <color rgb="FF424242"/>
        <rFont val="Calibri"/>
        <family val="2"/>
        <scheme val="minor"/>
      </rPr>
      <t>.</t>
    </r>
  </si>
  <si>
    <r>
      <rPr>
        <sz val="11"/>
        <color rgb="FF1A1A1A"/>
        <rFont val="Calibri"/>
        <family val="2"/>
        <scheme val="minor"/>
      </rPr>
      <t>Gaso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i</t>
    </r>
    <r>
      <rPr>
        <sz val="11"/>
        <color rgb="FF010101"/>
        <rFont val="Calibri"/>
        <family val="2"/>
        <scheme val="minor"/>
      </rPr>
      <t>n</t>
    </r>
    <r>
      <rPr>
        <sz val="11"/>
        <color rgb="FF1A1A1A"/>
        <rFont val="Calibri"/>
        <family val="2"/>
        <scheme val="minor"/>
      </rPr>
      <t xml:space="preserve">e </t>
    </r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>owered</t>
    </r>
  </si>
  <si>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nc</t>
    </r>
    <r>
      <rPr>
        <sz val="11"/>
        <color rgb="FF010101"/>
        <rFont val="Calibri"/>
        <family val="2"/>
        <scheme val="minor"/>
      </rPr>
      <t>lu</t>
    </r>
    <r>
      <rPr>
        <sz val="11"/>
        <color rgb="FF1A1A1A"/>
        <rFont val="Calibri"/>
        <family val="2"/>
        <scheme val="minor"/>
      </rPr>
      <t xml:space="preserve">des </t>
    </r>
    <r>
      <rPr>
        <sz val="11"/>
        <color rgb="FF2A2A2A"/>
        <rFont val="Calibri"/>
        <family val="2"/>
        <scheme val="minor"/>
      </rPr>
      <t>whee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A1A1A"/>
        <rFont val="Calibri"/>
        <family val="2"/>
        <scheme val="minor"/>
      </rPr>
      <t>and c</t>
    </r>
    <r>
      <rPr>
        <sz val="11"/>
        <color rgb="FF010101"/>
        <rFont val="Calibri"/>
        <family val="2"/>
        <scheme val="minor"/>
      </rPr>
      <t>r</t>
    </r>
    <r>
      <rPr>
        <sz val="11"/>
        <color rgb="FF2A2A2A"/>
        <rFont val="Calibri"/>
        <family val="2"/>
        <scheme val="minor"/>
      </rPr>
      <t>aw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A1A1A"/>
        <rFont val="Calibri"/>
        <family val="2"/>
        <scheme val="minor"/>
      </rPr>
      <t>equi</t>
    </r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>ment.</t>
    </r>
  </si>
  <si>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nc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 xml:space="preserve">udes </t>
    </r>
    <r>
      <rPr>
        <sz val="11"/>
        <color rgb="FF2A2A2A"/>
        <rFont val="Calibri"/>
        <family val="2"/>
        <scheme val="minor"/>
      </rPr>
      <t>whee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2A2A2A"/>
        <rFont val="Calibri"/>
        <family val="2"/>
        <scheme val="minor"/>
      </rPr>
      <t xml:space="preserve">and </t>
    </r>
    <r>
      <rPr>
        <sz val="11"/>
        <color rgb="FF1A1A1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r</t>
    </r>
    <r>
      <rPr>
        <sz val="11"/>
        <color rgb="FF2A2A2A"/>
        <rFont val="Calibri"/>
        <family val="2"/>
        <scheme val="minor"/>
      </rPr>
      <t>aw</t>
    </r>
    <r>
      <rPr>
        <sz val="11"/>
        <color rgb="FF010101"/>
        <rFont val="Calibri"/>
        <family val="2"/>
        <scheme val="minor"/>
      </rPr>
      <t>l</t>
    </r>
    <r>
      <rPr>
        <sz val="11"/>
        <color rgb="FF2A2A2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r
</t>
    </r>
    <r>
      <rPr>
        <sz val="11"/>
        <color rgb="FF1A1A1A"/>
        <rFont val="Calibri"/>
        <family val="2"/>
        <scheme val="minor"/>
      </rPr>
      <t>eq</t>
    </r>
    <r>
      <rPr>
        <sz val="11"/>
        <color rgb="FF010101"/>
        <rFont val="Calibri"/>
        <family val="2"/>
        <scheme val="minor"/>
      </rPr>
      <t>ui</t>
    </r>
    <r>
      <rPr>
        <sz val="11"/>
        <color rgb="FF1A1A1A"/>
        <rFont val="Calibri"/>
        <family val="2"/>
        <scheme val="minor"/>
      </rPr>
      <t>pme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A1A1A"/>
        <rFont val="Calibri"/>
        <family val="2"/>
        <scheme val="minor"/>
      </rPr>
      <t>t.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</si>
  <si>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ur</t>
    </r>
  </si>
  <si>
    <r>
      <rPr>
        <sz val="11"/>
        <color rgb="FF1F1F1F"/>
        <rFont val="Calibri"/>
        <family val="2"/>
        <scheme val="minor"/>
      </rPr>
      <t>Wi</t>
    </r>
    <r>
      <rPr>
        <sz val="11"/>
        <color rgb="FF030303"/>
        <rFont val="Calibri"/>
        <family val="2"/>
        <scheme val="minor"/>
      </rPr>
      <t>th le</t>
    </r>
    <r>
      <rPr>
        <sz val="11"/>
        <color rgb="FF1F1F1F"/>
        <rFont val="Calibri"/>
        <family val="2"/>
        <scheme val="minor"/>
      </rPr>
      <t>v</t>
    </r>
    <r>
      <rPr>
        <sz val="11"/>
        <color rgb="FF030303"/>
        <rFont val="Calibri"/>
        <family val="2"/>
        <scheme val="minor"/>
      </rPr>
      <t>elin</t>
    </r>
    <r>
      <rPr>
        <sz val="11"/>
        <color rgb="FF1F1F1F"/>
        <rFont val="Calibri"/>
        <family val="2"/>
        <scheme val="minor"/>
      </rPr>
      <t>g wi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g.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e
tru</t>
    </r>
    <r>
      <rPr>
        <sz val="11"/>
        <color rgb="FF1F1F1F"/>
        <rFont val="Calibri"/>
        <family val="2"/>
        <scheme val="minor"/>
      </rPr>
      <t>ck fo</t>
    </r>
    <r>
      <rPr>
        <sz val="11"/>
        <color rgb="FF030303"/>
        <rFont val="Calibri"/>
        <family val="2"/>
        <scheme val="minor"/>
      </rPr>
      <t>r 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>cost</t>
    </r>
  </si>
  <si>
    <r>
      <rPr>
        <sz val="11"/>
        <color rgb="FF1F1F1F"/>
        <rFont val="Calibri"/>
        <family val="2"/>
        <scheme val="minor"/>
      </rPr>
      <t>ho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r</t>
    </r>
  </si>
  <si>
    <r>
      <rPr>
        <sz val="11"/>
        <color rgb="FF1F1F1F"/>
        <rFont val="Calibri"/>
        <family val="2"/>
        <scheme val="minor"/>
      </rPr>
      <t>Art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cu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ed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escop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g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Scissor.</t>
    </r>
  </si>
  <si>
    <r>
      <rPr>
        <sz val="11"/>
        <color rgb="FF030303"/>
        <rFont val="Calibri"/>
        <family val="2"/>
        <scheme val="minor"/>
      </rPr>
      <t>Pn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um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ti</t>
    </r>
    <r>
      <rPr>
        <sz val="11"/>
        <color rgb="FF1F1F1F"/>
        <rFont val="Calibri"/>
        <family val="2"/>
        <scheme val="minor"/>
      </rPr>
      <t xml:space="preserve">c 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owe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ed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</si>
  <si>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oade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 xml:space="preserve">ackhoe </t>
    </r>
    <r>
      <rPr>
        <sz val="11"/>
        <color rgb="FF030303"/>
        <rFont val="Calibri"/>
        <family val="2"/>
        <scheme val="minor"/>
      </rPr>
      <t>Bu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s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de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.</t>
    </r>
  </si>
  <si>
    <r>
      <rPr>
        <sz val="11"/>
        <color rgb="FF1F1F1F"/>
        <rFont val="Calibri"/>
        <family val="2"/>
        <scheme val="minor"/>
      </rPr>
      <t>b</t>
    </r>
    <r>
      <rPr>
        <sz val="11"/>
        <color rgb="FF030303"/>
        <rFont val="Calibri"/>
        <family val="2"/>
        <scheme val="minor"/>
      </rPr>
      <t>urn</t>
    </r>
    <r>
      <rPr>
        <sz val="11"/>
        <color rgb="FF1F1F1F"/>
        <rFont val="Calibri"/>
        <family val="2"/>
        <scheme val="minor"/>
      </rPr>
      <t xml:space="preserve">ers,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su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ed tank, 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d c</t>
    </r>
    <r>
      <rPr>
        <sz val="11"/>
        <color rgb="FF030303"/>
        <rFont val="Calibri"/>
        <family val="2"/>
        <scheme val="minor"/>
      </rPr>
      <t>ir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ul</t>
    </r>
    <r>
      <rPr>
        <sz val="11"/>
        <color rgb="FF1F1F1F"/>
        <rFont val="Calibri"/>
        <family val="2"/>
        <scheme val="minor"/>
      </rPr>
      <t>ating spray ba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.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</si>
  <si>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 M</t>
    </r>
    <r>
      <rPr>
        <sz val="11"/>
        <color rgb="FF030303"/>
        <rFont val="Calibri"/>
        <family val="2"/>
        <scheme val="minor"/>
      </rPr>
      <t>o</t>
    </r>
    <r>
      <rPr>
        <sz val="11"/>
        <color rgb="FF1F1F1F"/>
        <rFont val="Calibri"/>
        <family val="2"/>
        <scheme val="minor"/>
      </rPr>
      <t>u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t</t>
    </r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 xml:space="preserve">d.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s b</t>
    </r>
    <r>
      <rPr>
        <sz val="11"/>
        <color rgb="FF030303"/>
        <rFont val="Calibri"/>
        <family val="2"/>
        <scheme val="minor"/>
      </rPr>
      <t>urn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s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su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d </t>
    </r>
    <r>
      <rPr>
        <sz val="11"/>
        <color rgb="FF1F1F1F"/>
        <rFont val="Calibri"/>
        <family val="2"/>
        <scheme val="minor"/>
      </rPr>
      <t>ta</t>
    </r>
    <r>
      <rPr>
        <sz val="11"/>
        <color rgb="FF030303"/>
        <rFont val="Calibri"/>
        <family val="2"/>
        <scheme val="minor"/>
      </rPr>
      <t>nk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d 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rcu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ati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g spray bar.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de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 xml:space="preserve">ck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e.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</si>
  <si>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oes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t i</t>
    </r>
    <r>
      <rPr>
        <sz val="11"/>
        <color rgb="FF1F1F1F"/>
        <rFont val="Calibri"/>
        <family val="2"/>
        <scheme val="minor"/>
      </rPr>
      <t>ncl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de </t>
    </r>
    <r>
      <rPr>
        <sz val="11"/>
        <color rgb="FF030303"/>
        <rFont val="Calibri"/>
        <family val="2"/>
        <scheme val="minor"/>
      </rPr>
      <t>Pri</t>
    </r>
    <r>
      <rPr>
        <sz val="11"/>
        <color rgb="FF1F1F1F"/>
        <rFont val="Calibri"/>
        <family val="2"/>
        <scheme val="minor"/>
      </rPr>
      <t>me Move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.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</si>
  <si>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s a c</t>
    </r>
    <r>
      <rPr>
        <sz val="11"/>
        <color rgb="FF030303"/>
        <rFont val="Calibri"/>
        <family val="2"/>
        <scheme val="minor"/>
      </rPr>
      <t>en</t>
    </r>
    <r>
      <rPr>
        <sz val="11"/>
        <color rgb="FF1F1F1F"/>
        <rFont val="Calibri"/>
        <family val="2"/>
        <scheme val="minor"/>
      </rPr>
      <t>t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i</t>
    </r>
    <r>
      <rPr>
        <sz val="11"/>
        <color rgb="FF030303"/>
        <rFont val="Calibri"/>
        <family val="2"/>
        <scheme val="minor"/>
      </rPr>
      <t>fu</t>
    </r>
    <r>
      <rPr>
        <sz val="11"/>
        <color rgb="FF1F1F1F"/>
        <rFont val="Calibri"/>
        <family val="2"/>
        <scheme val="minor"/>
      </rPr>
      <t>ga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mp wi</t>
    </r>
    <r>
      <rPr>
        <sz val="11"/>
        <color rgb="FF030303"/>
        <rFont val="Calibri"/>
        <family val="2"/>
        <scheme val="minor"/>
      </rPr>
      <t xml:space="preserve">th </t>
    </r>
    <r>
      <rPr>
        <sz val="11"/>
        <color rgb="FF1F1F1F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mp 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a 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ea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spray</t>
    </r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r.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</si>
  <si>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ou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</si>
  <si>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 xml:space="preserve">&amp;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F1F1F"/>
        <rFont val="Calibri"/>
        <family val="2"/>
        <scheme val="minor"/>
      </rPr>
      <t>mo</t>
    </r>
    <r>
      <rPr>
        <sz val="11"/>
        <color rgb="FF030303"/>
        <rFont val="Calibri"/>
        <family val="2"/>
        <scheme val="minor"/>
      </rPr>
      <t>unt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. 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oes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t in</t>
    </r>
    <r>
      <rPr>
        <sz val="11"/>
        <color rgb="FF1F1F1F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de </t>
    </r>
    <r>
      <rPr>
        <sz val="11"/>
        <color rgb="FF030303"/>
        <rFont val="Calibri"/>
        <family val="2"/>
        <scheme val="minor"/>
      </rPr>
      <t>Prim</t>
    </r>
    <r>
      <rPr>
        <sz val="11"/>
        <color rgb="FF1F1F1F"/>
        <rFont val="Calibri"/>
        <family val="2"/>
        <scheme val="minor"/>
      </rPr>
      <t>e Move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.</t>
    </r>
  </si>
  <si>
    <r>
      <rPr>
        <sz val="11"/>
        <color rgb="FF1D1D1D"/>
        <rFont val="Calibri"/>
        <family val="2"/>
        <scheme val="minor"/>
      </rPr>
      <t xml:space="preserve">Move by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ac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or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oca</t>
    </r>
    <r>
      <rPr>
        <sz val="11"/>
        <color rgb="FF030303"/>
        <rFont val="Calibri"/>
        <family val="2"/>
        <scheme val="minor"/>
      </rPr>
      <t>ti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n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</si>
  <si>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 xml:space="preserve">s </t>
    </r>
    <r>
      <rPr>
        <sz val="11"/>
        <color rgb="FF030303"/>
        <rFont val="Calibri"/>
        <family val="2"/>
        <scheme val="minor"/>
      </rPr>
      <t>gr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un</t>
    </r>
    <r>
      <rPr>
        <sz val="11"/>
        <color rgb="FF1F1F1F"/>
        <rFont val="Calibri"/>
        <family val="2"/>
        <scheme val="minor"/>
      </rPr>
      <t>d ca</t>
    </r>
    <r>
      <rPr>
        <sz val="11"/>
        <color rgb="FF030303"/>
        <rFont val="Calibri"/>
        <family val="2"/>
        <scheme val="minor"/>
      </rPr>
      <t xml:space="preserve">ble 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ead cab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e.</t>
    </r>
  </si>
  <si>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de 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u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p 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ear spray syste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.</t>
    </r>
  </si>
  <si>
    <r>
      <rPr>
        <sz val="11"/>
        <color rgb="FF010101"/>
        <rFont val="Calibri"/>
        <family val="2"/>
        <scheme val="minor"/>
      </rPr>
      <t>11</t>
    </r>
    <r>
      <rPr>
        <sz val="11"/>
        <color rgb="FF2A2A2A"/>
        <rFont val="Calibri"/>
        <family val="2"/>
        <scheme val="minor"/>
      </rPr>
      <t>3 to</t>
    </r>
    <r>
      <rPr>
        <sz val="11"/>
        <color rgb="FF1A1A1A"/>
        <rFont val="Calibri"/>
        <family val="2"/>
        <scheme val="minor"/>
      </rPr>
      <t xml:space="preserve">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A1A1A"/>
        <rFont val="Calibri"/>
        <family val="2"/>
        <scheme val="minor"/>
      </rPr>
      <t>40</t>
    </r>
  </si>
  <si>
    <r>
      <rPr>
        <sz val="11"/>
        <color rgb="FF1F1F1F"/>
        <rFont val="Calibri"/>
        <family val="2"/>
        <scheme val="minor"/>
      </rPr>
      <t>225</t>
    </r>
    <r>
      <rPr>
        <sz val="11"/>
        <color rgb="FF030303"/>
        <rFont val="Calibri"/>
        <family val="2"/>
        <scheme val="minor"/>
      </rPr>
      <t>-</t>
    </r>
    <r>
      <rPr>
        <sz val="11"/>
        <color rgb="FF1F1F1F"/>
        <rFont val="Calibri"/>
        <family val="2"/>
        <scheme val="minor"/>
      </rPr>
      <t>300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</si>
  <si>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r L</t>
    </r>
    <r>
      <rPr>
        <sz val="11"/>
        <color rgb="FF1D1D1D"/>
        <rFont val="Calibri"/>
        <family val="2"/>
        <scheme val="minor"/>
      </rPr>
      <t>ength</t>
    </r>
    <r>
      <rPr>
        <i/>
        <sz val="11"/>
        <color rgb="FF010101"/>
        <rFont val="Calibri"/>
        <family val="2"/>
        <scheme val="minor"/>
      </rPr>
      <t xml:space="preserve">=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6 in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</si>
  <si>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r 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gt</t>
    </r>
    <r>
      <rPr>
        <sz val="11"/>
        <color rgb="FF010101"/>
        <rFont val="Calibri"/>
        <family val="2"/>
        <scheme val="minor"/>
      </rPr>
      <t xml:space="preserve">h </t>
    </r>
    <r>
      <rPr>
        <i/>
        <sz val="11"/>
        <color rgb="FF1D1D1D"/>
        <rFont val="Calibri"/>
        <family val="2"/>
        <scheme val="minor"/>
      </rPr>
      <t xml:space="preserve">= 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>8 i</t>
    </r>
    <r>
      <rPr>
        <sz val="11"/>
        <color rgb="FF010101"/>
        <rFont val="Calibri"/>
        <family val="2"/>
        <scheme val="minor"/>
      </rPr>
      <t>n</t>
    </r>
  </si>
  <si>
    <r>
      <rPr>
        <sz val="11"/>
        <color rgb="FF1A1A1A"/>
        <rFont val="Calibri"/>
        <family val="2"/>
        <scheme val="minor"/>
      </rPr>
      <t>Batching Capac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ty</t>
    </r>
  </si>
  <si>
    <r>
      <rPr>
        <sz val="11"/>
        <color rgb="FF030303"/>
        <rFont val="Calibri"/>
        <family val="2"/>
        <scheme val="minor"/>
      </rPr>
      <t>Pum</t>
    </r>
    <r>
      <rPr>
        <sz val="11"/>
        <color rgb="FF1D1D1D"/>
        <rFont val="Calibri"/>
        <family val="2"/>
        <scheme val="minor"/>
      </rPr>
      <t>p/Tan</t>
    </r>
    <r>
      <rPr>
        <sz val="11"/>
        <color rgb="FF030303"/>
        <rFont val="Calibri"/>
        <family val="2"/>
        <scheme val="minor"/>
      </rPr>
      <t xml:space="preserve">k </t>
    </r>
    <r>
      <rPr>
        <sz val="11"/>
        <color rgb="FF1D1D1D"/>
        <rFont val="Calibri"/>
        <family val="2"/>
        <scheme val="minor"/>
      </rPr>
      <t>Capac</t>
    </r>
    <r>
      <rPr>
        <sz val="11"/>
        <color rgb="FF030303"/>
        <rFont val="Calibri"/>
        <family val="2"/>
        <scheme val="minor"/>
      </rPr>
      <t>it</t>
    </r>
    <r>
      <rPr>
        <sz val="11"/>
        <color rgb="FF1D1D1D"/>
        <rFont val="Calibri"/>
        <family val="2"/>
        <scheme val="minor"/>
      </rPr>
      <t>y</t>
    </r>
  </si>
  <si>
    <r>
      <rPr>
        <sz val="11"/>
        <color rgb="FF1D1D1D"/>
        <rFont val="Calibri"/>
        <family val="2"/>
        <scheme val="minor"/>
      </rPr>
      <t>Compac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 xml:space="preserve">.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owed S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ee</t>
    </r>
    <r>
      <rPr>
        <sz val="11"/>
        <color rgb="FF010101"/>
        <rFont val="Calibri"/>
        <family val="2"/>
        <scheme val="minor"/>
      </rPr>
      <t>l Dru</t>
    </r>
    <r>
      <rPr>
        <sz val="11"/>
        <color rgb="FF1D1D1D"/>
        <rFont val="Calibri"/>
        <family val="2"/>
        <scheme val="minor"/>
      </rPr>
      <t>m S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ti</t>
    </r>
    <r>
      <rPr>
        <sz val="11"/>
        <color rgb="FF1D1D1D"/>
        <rFont val="Calibri"/>
        <family val="2"/>
        <scheme val="minor"/>
      </rPr>
      <t>c Compac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</si>
  <si>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 xml:space="preserve">oader,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ractor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2A2A2A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ee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</si>
  <si>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1F1F1F"/>
        <rFont val="Calibri"/>
        <family val="2"/>
        <scheme val="minor"/>
      </rPr>
      <t>Spreade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, Sa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d</t>
    </r>
  </si>
  <si>
    <r>
      <rPr>
        <sz val="11"/>
        <color rgb="FF1F1F1F"/>
        <rFont val="Calibri"/>
        <family val="2"/>
        <scheme val="minor"/>
      </rPr>
      <t>Spreader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mi</t>
    </r>
    <r>
      <rPr>
        <sz val="11"/>
        <color rgb="FF1F1F1F"/>
        <rFont val="Calibri"/>
        <family val="2"/>
        <scheme val="minor"/>
      </rPr>
      <t>ca</t>
    </r>
    <r>
      <rPr>
        <sz val="11"/>
        <color rgb="FF030303"/>
        <rFont val="Calibri"/>
        <family val="2"/>
        <scheme val="minor"/>
      </rPr>
      <t>l</t>
    </r>
  </si>
  <si>
    <r>
      <rPr>
        <sz val="11"/>
        <color rgb="FF030303"/>
        <rFont val="Calibri"/>
        <family val="2"/>
        <scheme val="minor"/>
      </rPr>
      <t>Di</t>
    </r>
    <r>
      <rPr>
        <sz val="11"/>
        <color rgb="FF1F1F1F"/>
        <rFont val="Calibri"/>
        <family val="2"/>
        <scheme val="minor"/>
      </rPr>
      <t>str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b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tor, Asp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t</t>
    </r>
  </si>
  <si>
    <r>
      <rPr>
        <sz val="11"/>
        <color rgb="FF030303"/>
        <rFont val="Calibri"/>
        <family val="2"/>
        <scheme val="minor"/>
      </rPr>
      <t>Di</t>
    </r>
    <r>
      <rPr>
        <sz val="11"/>
        <color rgb="FF1F1F1F"/>
        <rFont val="Calibri"/>
        <family val="2"/>
        <scheme val="minor"/>
      </rPr>
      <t>str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b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tor</t>
    </r>
  </si>
  <si>
    <r>
      <rPr>
        <sz val="11"/>
        <color rgb="FF1F1F1F"/>
        <rFont val="Calibri"/>
        <family val="2"/>
        <scheme val="minor"/>
      </rPr>
      <t>Aer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L</t>
    </r>
    <r>
      <rPr>
        <sz val="11"/>
        <color rgb="FF1F1F1F"/>
        <rFont val="Calibri"/>
        <family val="2"/>
        <scheme val="minor"/>
      </rPr>
      <t>ift</t>
    </r>
    <r>
      <rPr>
        <sz val="11"/>
        <color rgb="FF383838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Se</t>
    </r>
    <r>
      <rPr>
        <sz val="11"/>
        <color rgb="FF030303"/>
        <rFont val="Calibri"/>
        <family val="2"/>
        <scheme val="minor"/>
      </rPr>
      <t>lf-P</t>
    </r>
    <r>
      <rPr>
        <sz val="11"/>
        <color rgb="FF1F1F1F"/>
        <rFont val="Calibri"/>
        <family val="2"/>
        <scheme val="minor"/>
      </rPr>
      <t>rope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le</t>
    </r>
    <r>
      <rPr>
        <sz val="11"/>
        <color rgb="FF030303"/>
        <rFont val="Calibri"/>
        <family val="2"/>
        <scheme val="minor"/>
      </rPr>
      <t>d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</si>
  <si>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 xml:space="preserve">uck,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>e Ae</t>
    </r>
    <r>
      <rPr>
        <sz val="11"/>
        <color rgb="FF030303"/>
        <rFont val="Calibri"/>
        <family val="2"/>
        <scheme val="minor"/>
      </rPr>
      <t>ri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L</t>
    </r>
    <r>
      <rPr>
        <sz val="11"/>
        <color rgb="FF1D1D1D"/>
        <rFont val="Calibri"/>
        <family val="2"/>
        <scheme val="minor"/>
      </rPr>
      <t>adde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(75</t>
    </r>
    <r>
      <rPr>
        <sz val="11"/>
        <color rgb="FF030303"/>
        <rFont val="Calibri"/>
        <family val="2"/>
        <scheme val="minor"/>
      </rPr>
      <t>F</t>
    </r>
    <r>
      <rPr>
        <sz val="11"/>
        <color rgb="FF1D1D1D"/>
        <rFont val="Calibri"/>
        <family val="2"/>
        <scheme val="minor"/>
      </rPr>
      <t>t)</t>
    </r>
  </si>
  <si>
    <r>
      <rPr>
        <sz val="11"/>
        <color rgb="FF030303"/>
        <rFont val="Calibri"/>
        <family val="2"/>
        <scheme val="minor"/>
      </rPr>
      <t>Cl</t>
    </r>
    <r>
      <rPr>
        <sz val="11"/>
        <color rgb="FF1F1F1F"/>
        <rFont val="Calibri"/>
        <family val="2"/>
        <scheme val="minor"/>
      </rPr>
      <t>ea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er,  Sewe</t>
    </r>
    <r>
      <rPr>
        <sz val="11"/>
        <color rgb="FF030303"/>
        <rFont val="Calibri"/>
        <family val="2"/>
        <scheme val="minor"/>
      </rPr>
      <t>r</t>
    </r>
    <r>
      <rPr>
        <sz val="11"/>
        <color rgb="FF363636"/>
        <rFont val="Calibri"/>
        <family val="2"/>
        <scheme val="minor"/>
      </rPr>
      <t>/Ca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h B</t>
    </r>
    <r>
      <rPr>
        <sz val="11"/>
        <color rgb="FF1F1F1F"/>
        <rFont val="Calibri"/>
        <family val="2"/>
        <scheme val="minor"/>
      </rPr>
      <t>as</t>
    </r>
    <r>
      <rPr>
        <sz val="11"/>
        <color rgb="FF030303"/>
        <rFont val="Calibri"/>
        <family val="2"/>
        <scheme val="minor"/>
      </rPr>
      <t>in</t>
    </r>
  </si>
  <si>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ea</t>
    </r>
    <r>
      <rPr>
        <sz val="11"/>
        <color rgb="FF030303"/>
        <rFont val="Calibri"/>
        <family val="2"/>
        <scheme val="minor"/>
      </rPr>
      <t xml:space="preserve">f </t>
    </r>
    <r>
      <rPr>
        <sz val="11"/>
        <color rgb="FF1F1F1F"/>
        <rFont val="Calibri"/>
        <family val="2"/>
        <scheme val="minor"/>
      </rPr>
      <t>Vac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</si>
  <si>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ruck, Ga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bage</t>
    </r>
  </si>
  <si>
    <r>
      <rPr>
        <sz val="11"/>
        <color rgb="FF1F1F1F"/>
        <rFont val="Calibri"/>
        <family val="2"/>
        <scheme val="minor"/>
      </rPr>
      <t>Va</t>
    </r>
    <r>
      <rPr>
        <sz val="11"/>
        <color rgb="FF030303"/>
        <rFont val="Calibri"/>
        <family val="2"/>
        <scheme val="minor"/>
      </rPr>
      <t>n-</t>
    </r>
    <r>
      <rPr>
        <sz val="11"/>
        <color rgb="FF1F1F1F"/>
        <rFont val="Calibri"/>
        <family val="2"/>
        <scheme val="minor"/>
      </rPr>
      <t xml:space="preserve">up to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5 passe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er</t>
    </r>
  </si>
  <si>
    <r>
      <rPr>
        <sz val="11"/>
        <color rgb="FF1F1F1F"/>
        <rFont val="Calibri"/>
        <family val="2"/>
        <scheme val="minor"/>
      </rPr>
      <t>We</t>
    </r>
    <r>
      <rPr>
        <sz val="11"/>
        <color rgb="FF030303"/>
        <rFont val="Calibri"/>
        <family val="2"/>
        <scheme val="minor"/>
      </rPr>
      <t>ld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363636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orta</t>
    </r>
    <r>
      <rPr>
        <sz val="11"/>
        <color rgb="FF030303"/>
        <rFont val="Calibri"/>
        <family val="2"/>
        <scheme val="minor"/>
      </rPr>
      <t>bl</t>
    </r>
    <r>
      <rPr>
        <sz val="11"/>
        <color rgb="FF1F1F1F"/>
        <rFont val="Calibri"/>
        <family val="2"/>
        <scheme val="minor"/>
      </rPr>
      <t>e</t>
    </r>
  </si>
  <si>
    <r>
      <rPr>
        <sz val="8"/>
        <color rgb="FF231F20"/>
        <rFont val="Arial"/>
        <family val="2"/>
      </rPr>
      <t>FEMA Code ID</t>
    </r>
  </si>
  <si>
    <r>
      <rPr>
        <sz val="8"/>
        <color rgb="FF231F20"/>
        <rFont val="Arial"/>
        <family val="2"/>
      </rPr>
      <t>Equipment Description</t>
    </r>
  </si>
  <si>
    <r>
      <rPr>
        <sz val="8"/>
        <color rgb="FF231F20"/>
        <rFont val="Arial"/>
        <family val="2"/>
      </rPr>
      <t>Equipment</t>
    </r>
  </si>
  <si>
    <r>
      <rPr>
        <sz val="8"/>
        <color rgb="FF231F20"/>
        <rFont val="Arial"/>
        <family val="2"/>
      </rPr>
      <t>Specifications</t>
    </r>
  </si>
  <si>
    <r>
      <rPr>
        <sz val="8"/>
        <color rgb="FF231F20"/>
        <rFont val="Arial"/>
        <family val="2"/>
      </rPr>
      <t>Capacity or Size</t>
    </r>
  </si>
  <si>
    <r>
      <rPr>
        <sz val="8"/>
        <color rgb="FF231F20"/>
        <rFont val="Arial"/>
        <family val="2"/>
      </rPr>
      <t>HP</t>
    </r>
  </si>
  <si>
    <r>
      <rPr>
        <sz val="8"/>
        <color rgb="FF231F20"/>
        <rFont val="Arial"/>
        <family val="2"/>
      </rPr>
      <t>Notes</t>
    </r>
  </si>
  <si>
    <r>
      <rPr>
        <sz val="8"/>
        <color rgb="FF231F20"/>
        <rFont val="Arial"/>
        <family val="2"/>
      </rPr>
      <t>Unit</t>
    </r>
  </si>
  <si>
    <r>
      <rPr>
        <sz val="11"/>
        <color rgb="FF181818"/>
        <rFont val="Calibri"/>
        <family val="2"/>
        <scheme val="minor"/>
      </rPr>
      <t>Air Delivery</t>
    </r>
  </si>
  <si>
    <r>
      <rPr>
        <sz val="11"/>
        <color rgb="FF282828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 xml:space="preserve">ir </t>
    </r>
    <r>
      <rPr>
        <sz val="11"/>
        <color rgb="FF282828"/>
        <rFont val="Calibri"/>
        <family val="2"/>
        <scheme val="minor"/>
      </rPr>
      <t>Compresso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</si>
  <si>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Bo</t>
    </r>
    <r>
      <rPr>
        <sz val="11"/>
        <color rgb="FF282828"/>
        <rFont val="Calibri"/>
        <family val="2"/>
        <scheme val="minor"/>
      </rPr>
      <t>ard, Arrow</t>
    </r>
  </si>
  <si>
    <r>
      <rPr>
        <sz val="11"/>
        <color rgb="FF282828"/>
        <rFont val="Calibri"/>
        <family val="2"/>
        <scheme val="minor"/>
      </rPr>
      <t>Auge</t>
    </r>
    <r>
      <rPr>
        <sz val="11"/>
        <color rgb="FF010101"/>
        <rFont val="Calibri"/>
        <family val="2"/>
        <scheme val="minor"/>
      </rPr>
      <t>r</t>
    </r>
    <r>
      <rPr>
        <sz val="11"/>
        <color rgb="FF282828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Tra</t>
    </r>
    <r>
      <rPr>
        <sz val="11"/>
        <color rgb="FF282828"/>
        <rFont val="Calibri"/>
        <family val="2"/>
        <scheme val="minor"/>
      </rPr>
      <t>cto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282828"/>
        <rFont val="Calibri"/>
        <family val="2"/>
        <scheme val="minor"/>
      </rPr>
      <t>M</t>
    </r>
    <r>
      <rPr>
        <sz val="11"/>
        <color rgb="FF010101"/>
        <rFont val="Calibri"/>
        <family val="2"/>
        <scheme val="minor"/>
      </rPr>
      <t>ntd</t>
    </r>
  </si>
  <si>
    <r>
      <rPr>
        <sz val="11"/>
        <color rgb="FF181818"/>
        <rFont val="Calibri"/>
        <family val="2"/>
        <scheme val="minor"/>
      </rPr>
      <t>Max. Auger Diameter</t>
    </r>
  </si>
  <si>
    <r>
      <rPr>
        <sz val="11"/>
        <color rgb="FF010101"/>
        <rFont val="Calibri"/>
        <family val="2"/>
        <scheme val="minor"/>
      </rPr>
      <t xml:space="preserve">Includes </t>
    </r>
    <r>
      <rPr>
        <sz val="11"/>
        <color rgb="FF181818"/>
        <rFont val="Calibri"/>
        <family val="2"/>
        <scheme val="minor"/>
      </rPr>
      <t>digger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boom and mounting hardware.</t>
    </r>
  </si>
  <si>
    <r>
      <rPr>
        <sz val="11"/>
        <color rgb="FF010101"/>
        <rFont val="Calibri"/>
        <family val="2"/>
        <scheme val="minor"/>
      </rPr>
      <t xml:space="preserve">Includes </t>
    </r>
    <r>
      <rPr>
        <sz val="11"/>
        <color rgb="FF181818"/>
        <rFont val="Calibri"/>
        <family val="2"/>
        <scheme val="minor"/>
      </rPr>
      <t>digger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 xml:space="preserve">boom and mounting hardware.  Add this rate to tractor rate </t>
    </r>
    <r>
      <rPr>
        <sz val="11"/>
        <color rgb="FF010101"/>
        <rFont val="Calibri"/>
        <family val="2"/>
        <scheme val="minor"/>
      </rPr>
      <t xml:space="preserve">for </t>
    </r>
    <r>
      <rPr>
        <sz val="11"/>
        <color rgb="FF181818"/>
        <rFont val="Calibri"/>
        <family val="2"/>
        <scheme val="minor"/>
      </rPr>
      <t xml:space="preserve">total </t>
    </r>
    <r>
      <rPr>
        <sz val="11"/>
        <color rgb="FF282828"/>
        <rFont val="Calibri"/>
        <family val="2"/>
        <scheme val="minor"/>
      </rPr>
      <t xml:space="preserve">auger </t>
    </r>
    <r>
      <rPr>
        <sz val="11"/>
        <color rgb="FF181818"/>
        <rFont val="Calibri"/>
        <family val="2"/>
        <scheme val="minor"/>
      </rPr>
      <t>and tractor rate.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</si>
  <si>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282828"/>
        <rFont val="Calibri"/>
        <family val="2"/>
        <scheme val="minor"/>
      </rPr>
      <t>yd</t>
    </r>
    <r>
      <rPr>
        <sz val="11"/>
        <color rgb="FF010101"/>
        <rFont val="Calibri"/>
        <family val="2"/>
        <scheme val="minor"/>
      </rPr>
      <t>rau</t>
    </r>
    <r>
      <rPr>
        <sz val="11"/>
        <color rgb="FF282828"/>
        <rFont val="Calibri"/>
        <family val="2"/>
        <scheme val="minor"/>
      </rPr>
      <t xml:space="preserve">lic </t>
    </r>
    <r>
      <rPr>
        <sz val="11"/>
        <color rgb="FF010101"/>
        <rFont val="Calibri"/>
        <family val="2"/>
        <scheme val="minor"/>
      </rPr>
      <t>Post Dr</t>
    </r>
    <r>
      <rPr>
        <sz val="11"/>
        <color rgb="FF282828"/>
        <rFont val="Calibri"/>
        <family val="2"/>
        <scheme val="minor"/>
      </rPr>
      <t>iver</t>
    </r>
  </si>
  <si>
    <r>
      <rPr>
        <sz val="11"/>
        <color rgb="FF181818"/>
        <rFont val="Calibri"/>
        <family val="2"/>
        <scheme val="minor"/>
      </rPr>
      <t>Auger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Dire</t>
    </r>
    <r>
      <rPr>
        <sz val="11"/>
        <color rgb="FF282828"/>
        <rFont val="Calibri"/>
        <family val="2"/>
        <scheme val="minor"/>
      </rPr>
      <t>ct</t>
    </r>
    <r>
      <rPr>
        <sz val="11"/>
        <color rgb="FF010101"/>
        <rFont val="Calibri"/>
        <family val="2"/>
        <scheme val="minor"/>
      </rPr>
      <t xml:space="preserve">ional  Boring </t>
    </r>
    <r>
      <rPr>
        <sz val="11"/>
        <color rgb="FF181818"/>
        <rFont val="Calibri"/>
        <family val="2"/>
        <scheme val="minor"/>
      </rPr>
      <t>Machine</t>
    </r>
  </si>
  <si>
    <r>
      <rPr>
        <sz val="11"/>
        <color rgb="FF181818"/>
        <rFont val="Calibri"/>
        <family val="2"/>
        <scheme val="minor"/>
      </rPr>
      <t>Auger, Directional Boring Machine</t>
    </r>
  </si>
  <si>
    <r>
      <rPr>
        <sz val="11"/>
        <color rgb="FF181818"/>
        <rFont val="Calibri"/>
        <family val="2"/>
        <scheme val="minor"/>
      </rPr>
      <t>mile</t>
    </r>
  </si>
  <si>
    <r>
      <rPr>
        <sz val="11"/>
        <color rgb="FF010101"/>
        <rFont val="Calibri"/>
        <family val="2"/>
        <scheme val="minor"/>
      </rPr>
      <t>Tran</t>
    </r>
    <r>
      <rPr>
        <sz val="11"/>
        <color rgb="FF282828"/>
        <rFont val="Calibri"/>
        <family val="2"/>
        <scheme val="minor"/>
      </rPr>
      <t>sport</t>
    </r>
    <r>
      <rPr>
        <sz val="11"/>
        <color rgb="FF010101"/>
        <rFont val="Calibri"/>
        <family val="2"/>
        <scheme val="minor"/>
      </rPr>
      <t xml:space="preserve">ing </t>
    </r>
    <r>
      <rPr>
        <sz val="11"/>
        <color rgb="FF282828"/>
        <rFont val="Calibri"/>
        <family val="2"/>
        <scheme val="minor"/>
      </rPr>
      <t>cargo.</t>
    </r>
  </si>
  <si>
    <r>
      <rPr>
        <sz val="11"/>
        <color rgb="FF181818"/>
        <rFont val="Calibri"/>
        <family val="2"/>
        <scheme val="minor"/>
      </rPr>
      <t xml:space="preserve">Stationary </t>
    </r>
    <r>
      <rPr>
        <sz val="11"/>
        <color rgb="FF282828"/>
        <rFont val="Calibri"/>
        <family val="2"/>
        <scheme val="minor"/>
      </rPr>
      <t xml:space="preserve">with </t>
    </r>
    <r>
      <rPr>
        <sz val="11"/>
        <color rgb="FF181818"/>
        <rFont val="Calibri"/>
        <family val="2"/>
        <scheme val="minor"/>
      </rPr>
      <t>engine running.</t>
    </r>
  </si>
  <si>
    <r>
      <rPr>
        <sz val="11"/>
        <color rgb="FF181818"/>
        <rFont val="Calibri"/>
        <family val="2"/>
        <scheme val="minor"/>
      </rPr>
      <t xml:space="preserve">Motorcycle, </t>
    </r>
    <r>
      <rPr>
        <sz val="11"/>
        <color rgb="FF010101"/>
        <rFont val="Calibri"/>
        <family val="2"/>
        <scheme val="minor"/>
      </rPr>
      <t>Police</t>
    </r>
  </si>
  <si>
    <r>
      <rPr>
        <sz val="11"/>
        <color rgb="FF181818"/>
        <rFont val="Calibri"/>
        <family val="2"/>
        <scheme val="minor"/>
      </rPr>
      <t>Fire Command Center</t>
    </r>
  </si>
  <si>
    <r>
      <rPr>
        <sz val="11"/>
        <color rgb="FF181818"/>
        <rFont val="Calibri"/>
        <family val="2"/>
        <scheme val="minor"/>
      </rPr>
      <t>MRAPC-MTV</t>
    </r>
  </si>
  <si>
    <r>
      <rPr>
        <sz val="11"/>
        <color rgb="FF282828"/>
        <rFont val="Calibri"/>
        <family val="2"/>
        <scheme val="minor"/>
      </rPr>
      <t>Size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</si>
  <si>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282828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ur</t>
    </r>
  </si>
  <si>
    <r>
      <rPr>
        <sz val="11"/>
        <color rgb="FF181818"/>
        <rFont val="Calibri"/>
        <family val="2"/>
        <scheme val="minor"/>
      </rPr>
      <t>Boat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Runabout</t>
    </r>
  </si>
  <si>
    <r>
      <rPr>
        <sz val="11"/>
        <color rgb="FF282828"/>
        <rFont val="Calibri"/>
        <family val="2"/>
        <scheme val="minor"/>
      </rPr>
      <t>3-seate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</si>
  <si>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J</t>
    </r>
    <r>
      <rPr>
        <sz val="11"/>
        <color rgb="FF282828"/>
        <rFont val="Calibri"/>
        <family val="2"/>
        <scheme val="minor"/>
      </rPr>
      <t>et Ski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</si>
  <si>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282828"/>
        <rFont val="Calibri"/>
        <family val="2"/>
        <scheme val="minor"/>
      </rPr>
      <t>oa</t>
    </r>
    <r>
      <rPr>
        <sz val="11"/>
        <color rgb="FF010101"/>
        <rFont val="Calibri"/>
        <family val="2"/>
        <scheme val="minor"/>
      </rPr>
      <t>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 xml:space="preserve">removable </t>
    </r>
    <r>
      <rPr>
        <sz val="11"/>
        <color rgb="FF282828"/>
        <rFont val="Calibri"/>
        <family val="2"/>
        <scheme val="minor"/>
      </rPr>
      <t>eng</t>
    </r>
    <r>
      <rPr>
        <sz val="11"/>
        <color rgb="FF010101"/>
        <rFont val="Calibri"/>
        <family val="2"/>
        <scheme val="minor"/>
      </rPr>
      <t>ine</t>
    </r>
  </si>
  <si>
    <r>
      <rPr>
        <sz val="11"/>
        <color rgb="FF010101"/>
        <rFont val="Calibri"/>
        <family val="2"/>
        <scheme val="minor"/>
      </rPr>
      <t>Broom</t>
    </r>
    <r>
      <rPr>
        <sz val="11"/>
        <color rgb="FF282828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Pa</t>
    </r>
    <r>
      <rPr>
        <sz val="11"/>
        <color rgb="FF282828"/>
        <rFont val="Calibri"/>
        <family val="2"/>
        <scheme val="minor"/>
      </rPr>
      <t>veme</t>
    </r>
    <r>
      <rPr>
        <sz val="11"/>
        <color rgb="FF010101"/>
        <rFont val="Calibri"/>
        <family val="2"/>
        <scheme val="minor"/>
      </rPr>
      <t>nt</t>
    </r>
  </si>
  <si>
    <r>
      <rPr>
        <sz val="11"/>
        <color rgb="FF181818"/>
        <rFont val="Calibri"/>
        <family val="2"/>
        <scheme val="minor"/>
      </rPr>
      <t xml:space="preserve">Add </t>
    </r>
    <r>
      <rPr>
        <sz val="11"/>
        <color rgb="FF010101"/>
        <rFont val="Calibri"/>
        <family val="2"/>
        <scheme val="minor"/>
      </rPr>
      <t>Prim</t>
    </r>
    <r>
      <rPr>
        <sz val="11"/>
        <color rgb="FF282828"/>
        <rFont val="Calibri"/>
        <family val="2"/>
        <scheme val="minor"/>
      </rPr>
      <t xml:space="preserve">e </t>
    </r>
    <r>
      <rPr>
        <sz val="11"/>
        <color rgb="FF181818"/>
        <rFont val="Calibri"/>
        <family val="2"/>
        <scheme val="minor"/>
      </rPr>
      <t xml:space="preserve">Mover </t>
    </r>
    <r>
      <rPr>
        <sz val="11"/>
        <color rgb="FF282828"/>
        <rFont val="Calibri"/>
        <family val="2"/>
        <scheme val="minor"/>
      </rPr>
      <t>cost fo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282828"/>
        <rFont val="Calibri"/>
        <family val="2"/>
        <scheme val="minor"/>
      </rPr>
      <t>tota</t>
    </r>
    <r>
      <rPr>
        <sz val="11"/>
        <color rgb="FF010101"/>
        <rFont val="Calibri"/>
        <family val="2"/>
        <scheme val="minor"/>
      </rPr>
      <t>l
r</t>
    </r>
    <r>
      <rPr>
        <sz val="11"/>
        <color rgb="FF282828"/>
        <rFont val="Calibri"/>
        <family val="2"/>
        <scheme val="minor"/>
      </rPr>
      <t>ate</t>
    </r>
  </si>
  <si>
    <r>
      <rPr>
        <sz val="11"/>
        <color rgb="FF181818"/>
        <rFont val="Calibri"/>
        <family val="2"/>
        <scheme val="minor"/>
      </rPr>
      <t>Broom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Pavement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Pull</t>
    </r>
  </si>
  <si>
    <r>
      <rPr>
        <sz val="11"/>
        <color rgb="FF282828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 xml:space="preserve">dd Prime </t>
    </r>
    <r>
      <rPr>
        <sz val="11"/>
        <color rgb="FF181818"/>
        <rFont val="Calibri"/>
        <family val="2"/>
        <scheme val="minor"/>
      </rPr>
      <t xml:space="preserve">Mover cost </t>
    </r>
    <r>
      <rPr>
        <sz val="11"/>
        <color rgb="FF282828"/>
        <rFont val="Calibri"/>
        <family val="2"/>
        <scheme val="minor"/>
      </rPr>
      <t>fo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81818"/>
        <rFont val="Calibri"/>
        <family val="2"/>
        <scheme val="minor"/>
      </rPr>
      <t xml:space="preserve">total
</t>
    </r>
    <r>
      <rPr>
        <sz val="11"/>
        <color rgb="FF010101"/>
        <rFont val="Calibri"/>
        <family val="2"/>
        <scheme val="minor"/>
      </rPr>
      <t>rate</t>
    </r>
  </si>
  <si>
    <r>
      <rPr>
        <sz val="11"/>
        <color rgb="FF010101"/>
        <rFont val="Calibri"/>
        <family val="2"/>
        <scheme val="minor"/>
      </rPr>
      <t>Broom</t>
    </r>
    <r>
      <rPr>
        <sz val="11"/>
        <color rgb="FF282828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Pa</t>
    </r>
    <r>
      <rPr>
        <sz val="11"/>
        <color rgb="FF282828"/>
        <rFont val="Calibri"/>
        <family val="2"/>
        <scheme val="minor"/>
      </rPr>
      <t>vemen</t>
    </r>
    <r>
      <rPr>
        <sz val="11"/>
        <color rgb="FF010101"/>
        <rFont val="Calibri"/>
        <family val="2"/>
        <scheme val="minor"/>
      </rPr>
      <t>t</t>
    </r>
  </si>
  <si>
    <r>
      <rPr>
        <sz val="11"/>
        <color rgb="FF181818"/>
        <rFont val="Calibri"/>
        <family val="2"/>
        <scheme val="minor"/>
      </rPr>
      <t>Sweeper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Pa</t>
    </r>
    <r>
      <rPr>
        <sz val="11"/>
        <color rgb="FF282828"/>
        <rFont val="Calibri"/>
        <family val="2"/>
        <scheme val="minor"/>
      </rPr>
      <t>veme</t>
    </r>
    <r>
      <rPr>
        <sz val="11"/>
        <color rgb="FF010101"/>
        <rFont val="Calibri"/>
        <family val="2"/>
        <scheme val="minor"/>
      </rPr>
      <t>nt</t>
    </r>
  </si>
  <si>
    <r>
      <rPr>
        <sz val="11"/>
        <color rgb="FF181818"/>
        <rFont val="Calibri"/>
        <family val="2"/>
        <scheme val="minor"/>
      </rPr>
      <t xml:space="preserve">Sweeper, </t>
    </r>
    <r>
      <rPr>
        <sz val="11"/>
        <color rgb="FF010101"/>
        <rFont val="Calibri"/>
        <family val="2"/>
        <scheme val="minor"/>
      </rPr>
      <t>P</t>
    </r>
    <r>
      <rPr>
        <sz val="11"/>
        <color rgb="FF282828"/>
        <rFont val="Calibri"/>
        <family val="2"/>
        <scheme val="minor"/>
      </rPr>
      <t>avement</t>
    </r>
  </si>
  <si>
    <r>
      <rPr>
        <sz val="11"/>
        <color rgb="FF010101"/>
        <rFont val="Calibri"/>
        <family val="2"/>
        <scheme val="minor"/>
      </rPr>
      <t>hour</t>
    </r>
  </si>
  <si>
    <r>
      <rPr>
        <sz val="11"/>
        <color rgb="FF181818"/>
        <rFont val="Calibri"/>
        <family val="2"/>
        <scheme val="minor"/>
      </rPr>
      <t>Blower</t>
    </r>
  </si>
  <si>
    <r>
      <rPr>
        <sz val="11"/>
        <color rgb="FF181818"/>
        <rFont val="Calibri"/>
        <family val="2"/>
        <scheme val="minor"/>
      </rPr>
      <t xml:space="preserve">Gasoline powered </t>
    </r>
    <r>
      <rPr>
        <sz val="11"/>
        <color rgb="FF010101"/>
        <rFont val="Calibri"/>
        <family val="2"/>
        <scheme val="minor"/>
      </rPr>
      <t>Toro Pro Force</t>
    </r>
  </si>
  <si>
    <r>
      <rPr>
        <sz val="11"/>
        <color rgb="FF181818"/>
        <rFont val="Calibri"/>
        <family val="2"/>
        <scheme val="minor"/>
      </rPr>
      <t>Chainsaw</t>
    </r>
  </si>
  <si>
    <r>
      <rPr>
        <sz val="11"/>
        <color rgb="FF1D1D1D"/>
        <rFont val="Calibri"/>
        <family val="2"/>
        <scheme val="minor"/>
      </rPr>
      <t xml:space="preserve">2.5 cu </t>
    </r>
    <r>
      <rPr>
        <sz val="11"/>
        <color rgb="FF010101"/>
        <rFont val="Calibri"/>
        <family val="2"/>
        <scheme val="minor"/>
      </rPr>
      <t>in</t>
    </r>
  </si>
  <si>
    <r>
      <rPr>
        <sz val="11"/>
        <color rgb="FF1D1D1D"/>
        <rFont val="Calibri"/>
        <family val="2"/>
        <scheme val="minor"/>
      </rPr>
      <t>ho</t>
    </r>
    <r>
      <rPr>
        <sz val="11"/>
        <color rgb="FF010101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</si>
  <si>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Cut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ze</t>
    </r>
  </si>
  <si>
    <r>
      <rPr>
        <sz val="11"/>
        <color rgb="FF010101"/>
        <rFont val="Calibri"/>
        <family val="2"/>
        <scheme val="minor"/>
      </rPr>
      <t>Brun</t>
    </r>
    <r>
      <rPr>
        <sz val="11"/>
        <color rgb="FF1D1D1D"/>
        <rFont val="Calibri"/>
        <family val="2"/>
        <scheme val="minor"/>
      </rPr>
      <t>che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Cu</t>
    </r>
    <r>
      <rPr>
        <sz val="11"/>
        <color rgb="FF010101"/>
        <rFont val="Calibri"/>
        <family val="2"/>
        <scheme val="minor"/>
      </rPr>
      <t>tt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</si>
  <si>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ai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er Mo</t>
    </r>
    <r>
      <rPr>
        <sz val="11"/>
        <color rgb="FF010101"/>
        <rFont val="Calibri"/>
        <family val="2"/>
        <scheme val="minor"/>
      </rPr>
      <t>un</t>
    </r>
    <r>
      <rPr>
        <sz val="11"/>
        <color rgb="FF1D1D1D"/>
        <rFont val="Calibri"/>
        <family val="2"/>
        <scheme val="minor"/>
      </rPr>
      <t>ted.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</si>
  <si>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oade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 xml:space="preserve">- </t>
    </r>
    <r>
      <rPr>
        <sz val="11"/>
        <color rgb="FF010101"/>
        <rFont val="Calibri"/>
        <family val="2"/>
        <scheme val="minor"/>
      </rPr>
      <t xml:space="preserve">Tr </t>
    </r>
    <r>
      <rPr>
        <sz val="11"/>
        <color rgb="FF1D1D1D"/>
        <rFont val="Calibri"/>
        <family val="2"/>
        <scheme val="minor"/>
      </rPr>
      <t xml:space="preserve">ac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or -  Kn</t>
    </r>
    <r>
      <rPr>
        <sz val="11"/>
        <color rgb="FF010101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>ck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 boom</t>
    </r>
  </si>
  <si>
    <r>
      <rPr>
        <sz val="11"/>
        <color rgb="FF010101"/>
        <rFont val="Calibri"/>
        <family val="2"/>
        <scheme val="minor"/>
      </rPr>
      <t>C</t>
    </r>
    <r>
      <rPr>
        <sz val="11"/>
        <color rgb="FF1D1D1D"/>
        <rFont val="Calibri"/>
        <family val="2"/>
        <scheme val="minor"/>
      </rPr>
      <t xml:space="preserve">ompactor-2-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 P</t>
    </r>
    <r>
      <rPr>
        <sz val="11"/>
        <color rgb="FF1D1D1D"/>
        <rFont val="Calibri"/>
        <family val="2"/>
        <scheme val="minor"/>
      </rPr>
      <t>aveme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 xml:space="preserve">t 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ll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</si>
  <si>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pac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p</t>
    </r>
    <r>
      <rPr>
        <sz val="11"/>
        <color rgb="FF010101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eu</t>
    </r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ti</t>
    </r>
    <r>
      <rPr>
        <sz val="11"/>
        <color rgb="FF1D1D1D"/>
        <rFont val="Calibri"/>
        <family val="2"/>
        <scheme val="minor"/>
      </rPr>
      <t>c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ee</t>
    </r>
    <r>
      <rPr>
        <sz val="11"/>
        <color rgb="FF010101"/>
        <rFont val="Calibri"/>
        <family val="2"/>
        <scheme val="minor"/>
      </rPr>
      <t>l</t>
    </r>
  </si>
  <si>
    <r>
      <rPr>
        <sz val="11"/>
        <color rgb="FF1D1D1D"/>
        <rFont val="Calibri"/>
        <family val="2"/>
        <scheme val="minor"/>
      </rPr>
      <t>Compac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Sanitatio</t>
    </r>
    <r>
      <rPr>
        <sz val="11"/>
        <color rgb="FF010101"/>
        <rFont val="Calibri"/>
        <family val="2"/>
        <scheme val="minor"/>
      </rPr>
      <t>n</t>
    </r>
  </si>
  <si>
    <r>
      <rPr>
        <sz val="11"/>
        <color rgb="FF1D1D1D"/>
        <rFont val="Calibri"/>
        <family val="2"/>
        <scheme val="minor"/>
      </rPr>
      <t>Compacto</t>
    </r>
    <r>
      <rPr>
        <sz val="11"/>
        <color rgb="FF010101"/>
        <rFont val="Calibri"/>
        <family val="2"/>
        <scheme val="minor"/>
      </rPr>
      <t>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Sa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itat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</t>
    </r>
  </si>
  <si>
    <r>
      <rPr>
        <sz val="11"/>
        <color rgb="FF1D1D1D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pac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, Sa</t>
    </r>
    <r>
      <rPr>
        <sz val="11"/>
        <color rgb="FF010101"/>
        <rFont val="Calibri"/>
        <family val="2"/>
        <scheme val="minor"/>
      </rPr>
      <t>ni</t>
    </r>
    <r>
      <rPr>
        <sz val="11"/>
        <color rgb="FF1D1D1D"/>
        <rFont val="Calibri"/>
        <family val="2"/>
        <scheme val="minor"/>
      </rPr>
      <t>ta</t>
    </r>
    <r>
      <rPr>
        <sz val="11"/>
        <color rgb="FF010101"/>
        <rFont val="Calibri"/>
        <family val="2"/>
        <scheme val="minor"/>
      </rPr>
      <t>ti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</t>
    </r>
  </si>
  <si>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z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awle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</si>
  <si>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Deere 4SO</t>
    </r>
    <r>
      <rPr>
        <sz val="11"/>
        <color rgb="FF010101"/>
        <rFont val="Calibri"/>
        <family val="2"/>
        <scheme val="minor"/>
      </rPr>
      <t xml:space="preserve">J </t>
    </r>
    <r>
      <rPr>
        <sz val="11"/>
        <color rgb="FF1D1D1D"/>
        <rFont val="Calibri"/>
        <family val="2"/>
        <scheme val="minor"/>
      </rPr>
      <t>L</t>
    </r>
    <r>
      <rPr>
        <sz val="11"/>
        <color rgb="FF010101"/>
        <rFont val="Calibri"/>
        <family val="2"/>
        <scheme val="minor"/>
      </rPr>
      <t>T</t>
    </r>
  </si>
  <si>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ozer, Crawle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</si>
  <si>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oze</t>
    </r>
    <r>
      <rPr>
        <sz val="11"/>
        <color rgb="FF010101"/>
        <rFont val="Calibri"/>
        <family val="2"/>
        <scheme val="minor"/>
      </rPr>
      <t>r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Crawler</t>
    </r>
  </si>
  <si>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oze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, Crawler</t>
    </r>
  </si>
  <si>
    <r>
      <rPr>
        <sz val="11"/>
        <color rgb="FF1D1D1D"/>
        <rFont val="Calibri"/>
        <family val="2"/>
        <scheme val="minor"/>
      </rPr>
      <t>Make/ Mode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: CAT DlOT (</t>
    </r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isc. 20</t>
    </r>
    <r>
      <rPr>
        <sz val="11"/>
        <color rgb="FF010101"/>
        <rFont val="Calibri"/>
        <family val="2"/>
        <scheme val="minor"/>
      </rPr>
      <t>1</t>
    </r>
    <r>
      <rPr>
        <sz val="11"/>
        <color rgb="FF1D1D1D"/>
        <rFont val="Calibri"/>
        <family val="2"/>
        <scheme val="minor"/>
      </rPr>
      <t xml:space="preserve">4);
Protect 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on: ER OPS</t>
    </r>
    <r>
      <rPr>
        <sz val="11"/>
        <color rgb="FF3F3F3F"/>
        <rFont val="Calibri"/>
        <family val="2"/>
        <scheme val="minor"/>
      </rPr>
      <t xml:space="preserve">; </t>
    </r>
    <r>
      <rPr>
        <sz val="11"/>
        <color rgb="FF1D1D1D"/>
        <rFont val="Calibri"/>
        <family val="2"/>
        <scheme val="minor"/>
      </rPr>
      <t xml:space="preserve">Type Sem </t>
    </r>
    <r>
      <rPr>
        <sz val="11"/>
        <color rgb="FF010101"/>
        <rFont val="Calibri"/>
        <family val="2"/>
        <scheme val="minor"/>
      </rPr>
      <t>i-</t>
    </r>
    <r>
      <rPr>
        <sz val="11"/>
        <color rgb="FF1D1D1D"/>
        <rFont val="Calibri"/>
        <family val="2"/>
        <scheme val="minor"/>
      </rPr>
      <t>U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</si>
  <si>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1D1D1D"/>
        <rFont val="Calibri"/>
        <family val="2"/>
        <scheme val="minor"/>
      </rPr>
      <t>ox Scra</t>
    </r>
    <r>
      <rPr>
        <sz val="11"/>
        <color rgb="FF010101"/>
        <rFont val="Calibri"/>
        <family val="2"/>
        <scheme val="minor"/>
      </rPr>
      <t>p</t>
    </r>
    <r>
      <rPr>
        <sz val="11"/>
        <color rgb="FF1D1D1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</si>
  <si>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 xml:space="preserve">xcava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yd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au</t>
    </r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c</t>
    </r>
  </si>
  <si>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xcava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</si>
  <si>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owe</t>
    </r>
    <r>
      <rPr>
        <sz val="11"/>
        <color rgb="FF030303"/>
        <rFont val="Calibri"/>
        <family val="2"/>
        <scheme val="minor"/>
      </rPr>
      <t>l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1F1F1F"/>
        <rFont val="Calibri"/>
        <family val="2"/>
        <scheme val="minor"/>
      </rPr>
      <t>Co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</si>
  <si>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030303"/>
        <rFont val="Calibri"/>
        <family val="2"/>
        <scheme val="minor"/>
      </rPr>
      <t>Di</t>
    </r>
    <r>
      <rPr>
        <sz val="11"/>
        <color rgb="FF1F1F1F"/>
        <rFont val="Calibri"/>
        <family val="2"/>
        <scheme val="minor"/>
      </rPr>
      <t>ame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er</t>
    </r>
  </si>
  <si>
    <r>
      <rPr>
        <sz val="11"/>
        <color rgb="FF030303"/>
        <rFont val="Calibri"/>
        <family val="2"/>
        <scheme val="minor"/>
      </rPr>
      <t>G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tor</t>
    </r>
  </si>
  <si>
    <r>
      <rPr>
        <sz val="11"/>
        <color rgb="FF030303"/>
        <rFont val="Calibri"/>
        <family val="2"/>
        <scheme val="minor"/>
      </rPr>
      <t>G</t>
    </r>
    <r>
      <rPr>
        <sz val="11"/>
        <color rgb="FF1F1F1F"/>
        <rFont val="Calibri"/>
        <family val="2"/>
        <scheme val="minor"/>
      </rPr>
      <t>enera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</si>
  <si>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G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era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</si>
  <si>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F1F1F"/>
        <rFont val="Calibri"/>
        <family val="2"/>
        <scheme val="minor"/>
      </rPr>
      <t>Gene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or</t>
    </r>
  </si>
  <si>
    <r>
      <rPr>
        <sz val="11"/>
        <color rgb="FF030303"/>
        <rFont val="Calibri"/>
        <family val="2"/>
        <scheme val="minor"/>
      </rPr>
      <t>G</t>
    </r>
    <r>
      <rPr>
        <sz val="11"/>
        <color rgb="FF1F1F1F"/>
        <rFont val="Calibri"/>
        <family val="2"/>
        <scheme val="minor"/>
      </rPr>
      <t>ene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</si>
  <si>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G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era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or</t>
    </r>
  </si>
  <si>
    <r>
      <rPr>
        <sz val="11"/>
        <color rgb="FF1F1F1F"/>
        <rFont val="Calibri"/>
        <family val="2"/>
        <scheme val="minor"/>
      </rPr>
      <t>Gene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</si>
  <si>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G</t>
    </r>
    <r>
      <rPr>
        <sz val="11"/>
        <color rgb="FF1F1F1F"/>
        <rFont val="Calibri"/>
        <family val="2"/>
        <scheme val="minor"/>
      </rPr>
      <t>ene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tor</t>
    </r>
  </si>
  <si>
    <r>
      <rPr>
        <sz val="11"/>
        <color rgb="FF1F1F1F"/>
        <rFont val="Calibri"/>
        <family val="2"/>
        <scheme val="minor"/>
      </rPr>
      <t xml:space="preserve">Generator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eavy Duty</t>
    </r>
  </si>
  <si>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en</t>
    </r>
  </si>
  <si>
    <r>
      <rPr>
        <sz val="11"/>
        <color rgb="FF030303"/>
        <rFont val="Calibri"/>
        <family val="2"/>
        <scheme val="minor"/>
      </rPr>
      <t>Gr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s</t>
    </r>
  </si>
  <si>
    <r>
      <rPr>
        <sz val="11"/>
        <color rgb="FF030303"/>
        <rFont val="Calibri"/>
        <family val="2"/>
        <scheme val="minor"/>
      </rPr>
      <t>Di</t>
    </r>
    <r>
      <rPr>
        <sz val="11"/>
        <color rgb="FF1F1F1F"/>
        <rFont val="Calibri"/>
        <family val="2"/>
        <scheme val="minor"/>
      </rPr>
      <t>ame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</si>
  <si>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Di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</si>
  <si>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Di</t>
    </r>
    <r>
      <rPr>
        <sz val="11"/>
        <color rgb="FF1A1A1A"/>
        <rFont val="Calibri"/>
        <family val="2"/>
        <scheme val="minor"/>
      </rPr>
      <t>ameter</t>
    </r>
  </si>
  <si>
    <r>
      <rPr>
        <sz val="11"/>
        <color rgb="FF1A1A1A"/>
        <rFont val="Calibri"/>
        <family val="2"/>
        <scheme val="minor"/>
      </rPr>
      <t>Diame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</si>
  <si>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ose, Suction</t>
    </r>
  </si>
  <si>
    <r>
      <rPr>
        <sz val="11"/>
        <color rgb="FF010101"/>
        <rFont val="Calibri"/>
        <family val="2"/>
        <scheme val="minor"/>
      </rPr>
      <t>Di</t>
    </r>
    <r>
      <rPr>
        <sz val="11"/>
        <color rgb="FF1A1A1A"/>
        <rFont val="Calibri"/>
        <family val="2"/>
        <scheme val="minor"/>
      </rPr>
      <t>amete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</si>
  <si>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ose, S</t>
    </r>
    <r>
      <rPr>
        <sz val="11"/>
        <color rgb="FF010101"/>
        <rFont val="Calibri"/>
        <family val="2"/>
        <scheme val="minor"/>
      </rPr>
      <t>u</t>
    </r>
    <r>
      <rPr>
        <sz val="11"/>
        <color rgb="FF2A2A2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ti</t>
    </r>
    <r>
      <rPr>
        <sz val="11"/>
        <color rgb="FF1A1A1A"/>
        <rFont val="Calibri"/>
        <family val="2"/>
        <scheme val="minor"/>
      </rPr>
      <t>on</t>
    </r>
  </si>
  <si>
    <r>
      <rPr>
        <sz val="11"/>
        <color rgb="FF010101"/>
        <rFont val="Calibri"/>
        <family val="2"/>
        <scheme val="minor"/>
      </rPr>
      <t>Di</t>
    </r>
    <r>
      <rPr>
        <sz val="11"/>
        <color rgb="FF2A2A2A"/>
        <rFont val="Calibri"/>
        <family val="2"/>
        <scheme val="minor"/>
      </rPr>
      <t>ame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er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</si>
  <si>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ose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u</t>
    </r>
    <r>
      <rPr>
        <sz val="11"/>
        <color rgb="FF1A1A1A"/>
        <rFont val="Calibri"/>
        <family val="2"/>
        <scheme val="minor"/>
      </rPr>
      <t>ction</t>
    </r>
  </si>
  <si>
    <r>
      <rPr>
        <sz val="11"/>
        <color rgb="FF010101"/>
        <rFont val="Calibri"/>
        <family val="2"/>
        <scheme val="minor"/>
      </rPr>
      <t>Di</t>
    </r>
    <r>
      <rPr>
        <sz val="11"/>
        <color rgb="FF1A1A1A"/>
        <rFont val="Calibri"/>
        <family val="2"/>
        <scheme val="minor"/>
      </rPr>
      <t>ame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er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</si>
  <si>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ose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u</t>
    </r>
    <r>
      <rPr>
        <sz val="11"/>
        <color rgb="FF1A1A1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ti</t>
    </r>
    <r>
      <rPr>
        <sz val="11"/>
        <color rgb="FF1A1A1A"/>
        <rFont val="Calibri"/>
        <family val="2"/>
        <scheme val="minor"/>
      </rPr>
      <t>on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</si>
  <si>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ose, Suc</t>
    </r>
    <r>
      <rPr>
        <sz val="11"/>
        <color rgb="FF010101"/>
        <rFont val="Calibri"/>
        <family val="2"/>
        <scheme val="minor"/>
      </rPr>
      <t>ti</t>
    </r>
    <r>
      <rPr>
        <sz val="11"/>
        <color rgb="FF1A1A1A"/>
        <rFont val="Calibri"/>
        <family val="2"/>
        <scheme val="minor"/>
      </rPr>
      <t>on</t>
    </r>
  </si>
  <si>
    <r>
      <rPr>
        <sz val="11"/>
        <color rgb="FF010101"/>
        <rFont val="Calibri"/>
        <family val="2"/>
        <scheme val="minor"/>
      </rPr>
      <t>Di</t>
    </r>
    <r>
      <rPr>
        <sz val="11"/>
        <color rgb="FF2A2A2A"/>
        <rFont val="Calibri"/>
        <family val="2"/>
        <scheme val="minor"/>
      </rPr>
      <t>ame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</si>
  <si>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ose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Suc</t>
    </r>
    <r>
      <rPr>
        <sz val="11"/>
        <color rgb="FF010101"/>
        <rFont val="Calibri"/>
        <family val="2"/>
        <scheme val="minor"/>
      </rPr>
      <t>ti</t>
    </r>
    <r>
      <rPr>
        <sz val="11"/>
        <color rgb="FF1A1A1A"/>
        <rFont val="Calibri"/>
        <family val="2"/>
        <scheme val="minor"/>
      </rPr>
      <t>on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</si>
  <si>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oade</t>
    </r>
    <r>
      <rPr>
        <sz val="11"/>
        <color rgb="FF010101"/>
        <rFont val="Calibri"/>
        <family val="2"/>
        <scheme val="minor"/>
      </rPr>
      <t>r</t>
    </r>
    <r>
      <rPr>
        <sz val="11"/>
        <color rgb="FF2A2A2A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Craw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</si>
  <si>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oade</t>
    </r>
    <r>
      <rPr>
        <sz val="11"/>
        <color rgb="FF010101"/>
        <rFont val="Calibri"/>
        <family val="2"/>
        <scheme val="minor"/>
      </rPr>
      <t>r</t>
    </r>
    <r>
      <rPr>
        <sz val="11"/>
        <color rgb="FF2A2A2A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Crawler</t>
    </r>
  </si>
  <si>
    <r>
      <rPr>
        <sz val="11"/>
        <color rgb="FF1A1A1A"/>
        <rFont val="Calibri"/>
        <family val="2"/>
        <scheme val="minor"/>
      </rPr>
      <t>ho</t>
    </r>
    <r>
      <rPr>
        <sz val="11"/>
        <color rgb="FF010101"/>
        <rFont val="Calibri"/>
        <family val="2"/>
        <scheme val="minor"/>
      </rPr>
      <t>u</t>
    </r>
    <r>
      <rPr>
        <sz val="11"/>
        <color rgb="FF1A1A1A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</si>
  <si>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u</t>
    </r>
    <r>
      <rPr>
        <sz val="11"/>
        <color rgb="FF1A1A1A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</si>
  <si>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Di</t>
    </r>
    <r>
      <rPr>
        <sz val="11"/>
        <color rgb="FF2A2A2A"/>
        <rFont val="Calibri"/>
        <family val="2"/>
        <scheme val="minor"/>
      </rPr>
      <t>ese</t>
    </r>
    <r>
      <rPr>
        <sz val="11"/>
        <color rgb="FF010101"/>
        <rFont val="Calibri"/>
        <family val="2"/>
        <scheme val="minor"/>
      </rPr>
      <t>l P</t>
    </r>
    <r>
      <rPr>
        <sz val="11"/>
        <color rgb="FF1A1A1A"/>
        <rFont val="Calibri"/>
        <family val="2"/>
        <scheme val="minor"/>
      </rPr>
      <t>owered</t>
    </r>
  </si>
  <si>
    <r>
      <rPr>
        <sz val="11"/>
        <color rgb="FF1A1A1A"/>
        <rFont val="Calibri"/>
        <family val="2"/>
        <scheme val="minor"/>
      </rPr>
      <t>M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xe</t>
    </r>
    <r>
      <rPr>
        <sz val="11"/>
        <color rgb="FF010101"/>
        <rFont val="Calibri"/>
        <family val="2"/>
        <scheme val="minor"/>
      </rPr>
      <t>r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>n</t>
    </r>
    <r>
      <rPr>
        <sz val="11"/>
        <color rgb="FF2A2A2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r</t>
    </r>
    <r>
      <rPr>
        <sz val="11"/>
        <color rgb="FF1A1A1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e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>ra</t>
    </r>
    <r>
      <rPr>
        <sz val="11"/>
        <color rgb="FF010101"/>
        <rFont val="Calibri"/>
        <family val="2"/>
        <scheme val="minor"/>
      </rPr>
      <t>il</t>
    </r>
    <r>
      <rPr>
        <sz val="11"/>
        <color rgb="FF1A1A1A"/>
        <rFont val="Calibri"/>
        <family val="2"/>
        <scheme val="minor"/>
      </rPr>
      <t>er M</t>
    </r>
    <r>
      <rPr>
        <sz val="11"/>
        <color rgb="FF010101"/>
        <rFont val="Calibri"/>
        <family val="2"/>
        <scheme val="minor"/>
      </rPr>
      <t>nt</t>
    </r>
    <r>
      <rPr>
        <sz val="11"/>
        <color rgb="FF1A1A1A"/>
        <rFont val="Calibri"/>
        <family val="2"/>
        <scheme val="minor"/>
      </rPr>
      <t>d</t>
    </r>
  </si>
  <si>
    <r>
      <rPr>
        <sz val="11"/>
        <color rgb="FF1A1A1A"/>
        <rFont val="Calibri"/>
        <family val="2"/>
        <scheme val="minor"/>
      </rPr>
      <t>Truck, Concrete M</t>
    </r>
    <r>
      <rPr>
        <sz val="11"/>
        <color rgb="FF010101"/>
        <rFont val="Calibri"/>
        <family val="2"/>
        <scheme val="minor"/>
      </rPr>
      <t>i</t>
    </r>
    <r>
      <rPr>
        <sz val="11"/>
        <color rgb="FF2A2A2A"/>
        <rFont val="Calibri"/>
        <family val="2"/>
        <scheme val="minor"/>
      </rPr>
      <t>xe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</si>
  <si>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Tr</t>
    </r>
    <r>
      <rPr>
        <sz val="11"/>
        <color rgb="FF2A2A2A"/>
        <rFont val="Calibri"/>
        <family val="2"/>
        <scheme val="minor"/>
      </rPr>
      <t>ai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A1A1A"/>
        <rFont val="Calibri"/>
        <family val="2"/>
        <scheme val="minor"/>
      </rPr>
      <t xml:space="preserve">&amp; </t>
    </r>
    <r>
      <rPr>
        <sz val="11"/>
        <color rgb="FF010101"/>
        <rFont val="Calibri"/>
        <family val="2"/>
        <scheme val="minor"/>
      </rPr>
      <t>tru</t>
    </r>
    <r>
      <rPr>
        <sz val="11"/>
        <color rgb="FF1A1A1A"/>
        <rFont val="Calibri"/>
        <family val="2"/>
        <scheme val="minor"/>
      </rPr>
      <t>ck mo</t>
    </r>
    <r>
      <rPr>
        <sz val="11"/>
        <color rgb="FF010101"/>
        <rFont val="Calibri"/>
        <family val="2"/>
        <scheme val="minor"/>
      </rPr>
      <t>unt</t>
    </r>
    <r>
      <rPr>
        <sz val="11"/>
        <color rgb="FF1A1A1A"/>
        <rFont val="Calibri"/>
        <family val="2"/>
        <scheme val="minor"/>
      </rPr>
      <t>ed.</t>
    </r>
  </si>
  <si>
    <r>
      <rPr>
        <sz val="11"/>
        <color rgb="FF010101"/>
        <rFont val="Calibri"/>
        <family val="2"/>
        <scheme val="minor"/>
      </rPr>
      <t>D</t>
    </r>
    <r>
      <rPr>
        <sz val="11"/>
        <color rgb="FF1A1A1A"/>
        <rFont val="Calibri"/>
        <family val="2"/>
        <scheme val="minor"/>
      </rPr>
      <t>oes not include P</t>
    </r>
    <r>
      <rPr>
        <sz val="11"/>
        <color rgb="FF010101"/>
        <rFont val="Calibri"/>
        <family val="2"/>
        <scheme val="minor"/>
      </rPr>
      <t>ri</t>
    </r>
    <r>
      <rPr>
        <sz val="11"/>
        <color rgb="FF1A1A1A"/>
        <rFont val="Calibri"/>
        <family val="2"/>
        <scheme val="minor"/>
      </rPr>
      <t>me Mover.</t>
    </r>
  </si>
  <si>
    <r>
      <rPr>
        <sz val="11"/>
        <color rgb="FF1A1A1A"/>
        <rFont val="Calibri"/>
        <family val="2"/>
        <scheme val="minor"/>
      </rPr>
      <t>Crawler</t>
    </r>
  </si>
  <si>
    <r>
      <rPr>
        <sz val="11"/>
        <color rgb="FF010101"/>
        <rFont val="Calibri"/>
        <family val="2"/>
        <scheme val="minor"/>
      </rPr>
      <t>In</t>
    </r>
    <r>
      <rPr>
        <sz val="11"/>
        <color rgb="FF1A1A1A"/>
        <rFont val="Calibri"/>
        <family val="2"/>
        <scheme val="minor"/>
      </rPr>
      <t xml:space="preserve">cludes </t>
    </r>
    <r>
      <rPr>
        <sz val="11"/>
        <color rgb="FF2A2A2A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ee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A1A1A"/>
        <rFont val="Calibri"/>
        <family val="2"/>
        <scheme val="minor"/>
      </rPr>
      <t xml:space="preserve">and </t>
    </r>
    <r>
      <rPr>
        <sz val="11"/>
        <color rgb="FF2A2A2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r</t>
    </r>
    <r>
      <rPr>
        <sz val="11"/>
        <color rgb="FF2A2A2A"/>
        <rFont val="Calibri"/>
        <family val="2"/>
        <scheme val="minor"/>
      </rPr>
      <t>aw</t>
    </r>
    <r>
      <rPr>
        <sz val="11"/>
        <color rgb="FF010101"/>
        <rFont val="Calibri"/>
        <family val="2"/>
        <scheme val="minor"/>
      </rPr>
      <t>l</t>
    </r>
    <r>
      <rPr>
        <sz val="11"/>
        <color rgb="FF2A2A2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A1A1A"/>
        <rFont val="Calibri"/>
        <family val="2"/>
        <scheme val="minor"/>
      </rPr>
      <t>equi</t>
    </r>
    <r>
      <rPr>
        <sz val="11"/>
        <color rgb="FF010101"/>
        <rFont val="Calibri"/>
        <family val="2"/>
        <scheme val="minor"/>
      </rPr>
      <t>pm</t>
    </r>
    <r>
      <rPr>
        <sz val="11"/>
        <color rgb="FF1A1A1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A1A1A"/>
        <rFont val="Calibri"/>
        <family val="2"/>
        <scheme val="minor"/>
      </rPr>
      <t>t.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</si>
  <si>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ou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</si>
  <si>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In</t>
    </r>
    <r>
      <rPr>
        <sz val="11"/>
        <color rgb="FF1A1A1A"/>
        <rFont val="Calibri"/>
        <family val="2"/>
        <scheme val="minor"/>
      </rPr>
      <t>cl</t>
    </r>
    <r>
      <rPr>
        <sz val="11"/>
        <color rgb="FF010101"/>
        <rFont val="Calibri"/>
        <family val="2"/>
        <scheme val="minor"/>
      </rPr>
      <t>u</t>
    </r>
    <r>
      <rPr>
        <sz val="11"/>
        <color rgb="FF1A1A1A"/>
        <rFont val="Calibri"/>
        <family val="2"/>
        <scheme val="minor"/>
      </rPr>
      <t xml:space="preserve">des </t>
    </r>
    <r>
      <rPr>
        <sz val="11"/>
        <color rgb="FF2A2A2A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ee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2A2A2A"/>
        <rFont val="Calibri"/>
        <family val="2"/>
        <scheme val="minor"/>
      </rPr>
      <t>and c</t>
    </r>
    <r>
      <rPr>
        <sz val="11"/>
        <color rgb="FF010101"/>
        <rFont val="Calibri"/>
        <family val="2"/>
        <scheme val="minor"/>
      </rPr>
      <t>r</t>
    </r>
    <r>
      <rPr>
        <sz val="11"/>
        <color rgb="FF1A1A1A"/>
        <rFont val="Calibri"/>
        <family val="2"/>
        <scheme val="minor"/>
      </rPr>
      <t>aw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A1A1A"/>
        <rFont val="Calibri"/>
        <family val="2"/>
        <scheme val="minor"/>
      </rPr>
      <t>eq</t>
    </r>
    <r>
      <rPr>
        <sz val="11"/>
        <color rgb="FF010101"/>
        <rFont val="Calibri"/>
        <family val="2"/>
        <scheme val="minor"/>
      </rPr>
      <t>u</t>
    </r>
    <r>
      <rPr>
        <sz val="11"/>
        <color rgb="FF1A1A1A"/>
        <rFont val="Calibri"/>
        <family val="2"/>
        <scheme val="minor"/>
      </rPr>
      <t>ipme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A1A1A"/>
        <rFont val="Calibri"/>
        <family val="2"/>
        <scheme val="minor"/>
      </rPr>
      <t>t.</t>
    </r>
  </si>
  <si>
    <r>
      <rPr>
        <sz val="11"/>
        <color rgb="FF1A1A1A"/>
        <rFont val="Calibri"/>
        <family val="2"/>
        <scheme val="minor"/>
      </rPr>
      <t>hour</t>
    </r>
  </si>
  <si>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 xml:space="preserve">aver </t>
    </r>
    <r>
      <rPr>
        <sz val="11"/>
        <color rgb="FF2A2A2A"/>
        <rFont val="Calibri"/>
        <family val="2"/>
        <scheme val="minor"/>
      </rPr>
      <t xml:space="preserve">accessory </t>
    </r>
    <r>
      <rPr>
        <sz val="11"/>
        <color rgb="FF010101"/>
        <rFont val="Calibri"/>
        <family val="2"/>
        <scheme val="minor"/>
      </rPr>
      <t>-B</t>
    </r>
    <r>
      <rPr>
        <sz val="11"/>
        <color rgb="FF1A1A1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</t>
    </r>
    <r>
      <rPr>
        <sz val="11"/>
        <color rgb="FF2A2A2A"/>
        <rFont val="Calibri"/>
        <family val="2"/>
        <scheme val="minor"/>
      </rPr>
      <t xml:space="preserve">t </t>
    </r>
    <r>
      <rPr>
        <sz val="11"/>
        <color rgb="FF010101"/>
        <rFont val="Calibri"/>
        <family val="2"/>
        <scheme val="minor"/>
      </rPr>
      <t>E</t>
    </r>
    <r>
      <rPr>
        <sz val="11"/>
        <color rgb="FF2A2A2A"/>
        <rFont val="Calibri"/>
        <family val="2"/>
        <scheme val="minor"/>
      </rPr>
      <t>xtens</t>
    </r>
    <r>
      <rPr>
        <sz val="11"/>
        <color rgb="FF010101"/>
        <rFont val="Calibri"/>
        <family val="2"/>
        <scheme val="minor"/>
      </rPr>
      <t>i</t>
    </r>
    <r>
      <rPr>
        <sz val="11"/>
        <color rgb="FF2A2A2A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</t>
    </r>
  </si>
  <si>
    <r>
      <rPr>
        <sz val="11"/>
        <color rgb="FF2A2A2A"/>
        <rFont val="Calibri"/>
        <family val="2"/>
        <scheme val="minor"/>
      </rPr>
      <t>craw</t>
    </r>
    <r>
      <rPr>
        <sz val="11"/>
        <color rgb="FF010101"/>
        <rFont val="Calibri"/>
        <family val="2"/>
        <scheme val="minor"/>
      </rPr>
      <t>l</t>
    </r>
    <r>
      <rPr>
        <sz val="11"/>
        <color rgb="FF2A2A2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</si>
  <si>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 xml:space="preserve">oses not 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nc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ude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.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</si>
  <si>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 xml:space="preserve">oses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t in</t>
    </r>
    <r>
      <rPr>
        <sz val="11"/>
        <color rgb="FF1F1F1F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ded.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</si>
  <si>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oses no</t>
    </r>
    <r>
      <rPr>
        <sz val="11"/>
        <color rgb="FF030303"/>
        <rFont val="Calibri"/>
        <family val="2"/>
        <scheme val="minor"/>
      </rPr>
      <t>t i</t>
    </r>
    <r>
      <rPr>
        <sz val="11"/>
        <color rgb="FF1F1F1F"/>
        <rFont val="Calibri"/>
        <family val="2"/>
        <scheme val="minor"/>
      </rPr>
      <t>nc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ude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.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</si>
  <si>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 xml:space="preserve">oses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ot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cluded.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</si>
  <si>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</t>
    </r>
    <r>
      <rPr>
        <sz val="11"/>
        <color rgb="FF383838"/>
        <rFont val="Calibri"/>
        <family val="2"/>
        <scheme val="minor"/>
      </rPr>
      <t>s</t>
    </r>
    <r>
      <rPr>
        <sz val="11"/>
        <color rgb="FF1F1F1F"/>
        <rFont val="Calibri"/>
        <family val="2"/>
        <scheme val="minor"/>
      </rPr>
      <t>e</t>
    </r>
    <r>
      <rPr>
        <sz val="11"/>
        <color rgb="FF383838"/>
        <rFont val="Calibri"/>
        <family val="2"/>
        <scheme val="minor"/>
      </rPr>
      <t xml:space="preserve">s </t>
    </r>
    <r>
      <rPr>
        <sz val="11"/>
        <color rgb="FF1F1F1F"/>
        <rFont val="Calibri"/>
        <family val="2"/>
        <scheme val="minor"/>
      </rPr>
      <t xml:space="preserve">not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uded.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</si>
  <si>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 xml:space="preserve">oses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ot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uded.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</si>
  <si>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oses no</t>
    </r>
    <r>
      <rPr>
        <sz val="11"/>
        <color rgb="FF030303"/>
        <rFont val="Calibri"/>
        <family val="2"/>
        <scheme val="minor"/>
      </rPr>
      <t>t in</t>
    </r>
    <r>
      <rPr>
        <sz val="11"/>
        <color rgb="FF1F1F1F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ded</t>
    </r>
    <r>
      <rPr>
        <sz val="11"/>
        <color rgb="FF383838"/>
        <rFont val="Calibri"/>
        <family val="2"/>
        <scheme val="minor"/>
      </rPr>
      <t>.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</si>
  <si>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 xml:space="preserve">oses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ot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ude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.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</si>
  <si>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oes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t in</t>
    </r>
    <r>
      <rPr>
        <sz val="11"/>
        <color rgb="FF1F1F1F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de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oses.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</si>
  <si>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oes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t i</t>
    </r>
    <r>
      <rPr>
        <sz val="11"/>
        <color rgb="FF1F1F1F"/>
        <rFont val="Calibri"/>
        <family val="2"/>
        <scheme val="minor"/>
      </rPr>
      <t>ncl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de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oses.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</si>
  <si>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oes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F1F1F"/>
        <rFont val="Calibri"/>
        <family val="2"/>
        <scheme val="minor"/>
      </rPr>
      <t>inc</t>
    </r>
    <r>
      <rPr>
        <sz val="11"/>
        <color rgb="FF030303"/>
        <rFont val="Calibri"/>
        <family val="2"/>
        <scheme val="minor"/>
      </rPr>
      <t>lu</t>
    </r>
    <r>
      <rPr>
        <sz val="11"/>
        <color rgb="FF1F1F1F"/>
        <rFont val="Calibri"/>
        <family val="2"/>
        <scheme val="minor"/>
      </rPr>
      <t xml:space="preserve">de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oses</t>
    </r>
    <r>
      <rPr>
        <sz val="11"/>
        <color rgb="FF383838"/>
        <rFont val="Calibri"/>
        <family val="2"/>
        <scheme val="minor"/>
      </rPr>
      <t>.</t>
    </r>
  </si>
  <si>
    <r>
      <rPr>
        <sz val="11"/>
        <color rgb="FF1F1F1F"/>
        <rFont val="Calibri"/>
        <family val="2"/>
        <scheme val="minor"/>
      </rPr>
      <t>Max. P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tf</t>
    </r>
    <r>
      <rPr>
        <sz val="11"/>
        <color rgb="FF1F1F1F"/>
        <rFont val="Calibri"/>
        <family val="2"/>
        <scheme val="minor"/>
      </rPr>
      <t>or</t>
    </r>
    <r>
      <rPr>
        <sz val="11"/>
        <color rgb="FF030303"/>
        <rFont val="Calibri"/>
        <family val="2"/>
        <scheme val="minor"/>
      </rPr>
      <t>m H</t>
    </r>
    <r>
      <rPr>
        <sz val="11"/>
        <color rgb="FF1F1F1F"/>
        <rFont val="Calibri"/>
        <family val="2"/>
        <scheme val="minor"/>
      </rPr>
      <t>eig</t>
    </r>
    <r>
      <rPr>
        <sz val="11"/>
        <color rgb="FF030303"/>
        <rFont val="Calibri"/>
        <family val="2"/>
        <scheme val="minor"/>
      </rPr>
      <t>ht</t>
    </r>
  </si>
  <si>
    <r>
      <rPr>
        <sz val="11"/>
        <color rgb="FF1F1F1F"/>
        <rFont val="Calibri"/>
        <family val="2"/>
        <scheme val="minor"/>
      </rPr>
      <t xml:space="preserve">Max. </t>
    </r>
    <r>
      <rPr>
        <sz val="11"/>
        <color rgb="FF030303"/>
        <rFont val="Calibri"/>
        <family val="2"/>
        <scheme val="minor"/>
      </rPr>
      <t>Pl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tf</t>
    </r>
    <r>
      <rPr>
        <sz val="11"/>
        <color rgb="FF1F1F1F"/>
        <rFont val="Calibri"/>
        <family val="2"/>
        <scheme val="minor"/>
      </rPr>
      <t xml:space="preserve">orm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eig</t>
    </r>
    <r>
      <rPr>
        <sz val="11"/>
        <color rgb="FF030303"/>
        <rFont val="Calibri"/>
        <family val="2"/>
        <scheme val="minor"/>
      </rPr>
      <t>ht</t>
    </r>
  </si>
  <si>
    <r>
      <rPr>
        <sz val="11"/>
        <color rgb="FF1F1F1F"/>
        <rFont val="Calibri"/>
        <family val="2"/>
        <scheme val="minor"/>
      </rPr>
      <t>Max. P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tf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m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eig</t>
    </r>
    <r>
      <rPr>
        <sz val="11"/>
        <color rgb="FF030303"/>
        <rFont val="Calibri"/>
        <family val="2"/>
        <scheme val="minor"/>
      </rPr>
      <t>ht</t>
    </r>
  </si>
  <si>
    <r>
      <rPr>
        <sz val="11"/>
        <color rgb="FF030303"/>
        <rFont val="Calibri"/>
        <family val="2"/>
        <scheme val="minor"/>
      </rPr>
      <t>Cr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</si>
  <si>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1F1F1F"/>
        <rFont val="Calibri"/>
        <family val="2"/>
        <scheme val="minor"/>
      </rPr>
      <t xml:space="preserve">Max. </t>
    </r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 xml:space="preserve">ft </t>
    </r>
    <r>
      <rPr>
        <sz val="11"/>
        <color rgb="FF030303"/>
        <rFont val="Calibri"/>
        <family val="2"/>
        <scheme val="minor"/>
      </rPr>
      <t>C</t>
    </r>
    <r>
      <rPr>
        <sz val="11"/>
        <color rgb="FF1F1F1F"/>
        <rFont val="Calibri"/>
        <family val="2"/>
        <scheme val="minor"/>
      </rPr>
      <t>apacity</t>
    </r>
  </si>
  <si>
    <r>
      <rPr>
        <sz val="11"/>
        <color rgb="FF1F1F1F"/>
        <rFont val="Calibri"/>
        <family val="2"/>
        <scheme val="minor"/>
      </rPr>
      <t>Sa</t>
    </r>
    <r>
      <rPr>
        <sz val="11"/>
        <color rgb="FF383838"/>
        <rFont val="Calibri"/>
        <family val="2"/>
        <scheme val="minor"/>
      </rPr>
      <t xml:space="preserve">w, </t>
    </r>
    <r>
      <rPr>
        <sz val="11"/>
        <color rgb="FF1F1F1F"/>
        <rFont val="Calibri"/>
        <family val="2"/>
        <scheme val="minor"/>
      </rPr>
      <t>Co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crete</t>
    </r>
  </si>
  <si>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la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e  </t>
    </r>
    <r>
      <rPr>
        <sz val="11"/>
        <color rgb="FF030303"/>
        <rFont val="Calibri"/>
        <family val="2"/>
        <scheme val="minor"/>
      </rPr>
      <t>Di</t>
    </r>
    <r>
      <rPr>
        <sz val="11"/>
        <color rgb="FF1F1F1F"/>
        <rFont val="Calibri"/>
        <family val="2"/>
        <scheme val="minor"/>
      </rPr>
      <t xml:space="preserve">ame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</si>
  <si>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Pn</t>
    </r>
    <r>
      <rPr>
        <sz val="11"/>
        <color rgb="FF1F1F1F"/>
        <rFont val="Calibri"/>
        <family val="2"/>
        <scheme val="minor"/>
      </rPr>
      <t>euma</t>
    </r>
    <r>
      <rPr>
        <sz val="11"/>
        <color rgb="FF030303"/>
        <rFont val="Calibri"/>
        <family val="2"/>
        <scheme val="minor"/>
      </rPr>
      <t>ti</t>
    </r>
    <r>
      <rPr>
        <sz val="11"/>
        <color rgb="FF1F1F1F"/>
        <rFont val="Calibri"/>
        <family val="2"/>
        <scheme val="minor"/>
      </rPr>
      <t xml:space="preserve">c </t>
    </r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owered</t>
    </r>
  </si>
  <si>
    <r>
      <rPr>
        <sz val="11"/>
        <color rgb="FF1F1F1F"/>
        <rFont val="Calibri"/>
        <family val="2"/>
        <scheme val="minor"/>
      </rPr>
      <t>Sc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ape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Capac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ty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</si>
  <si>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oes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t i</t>
    </r>
    <r>
      <rPr>
        <sz val="11"/>
        <color rgb="FF1F1F1F"/>
        <rFont val="Calibri"/>
        <family val="2"/>
        <scheme val="minor"/>
      </rPr>
      <t>ncl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de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uc</t>
    </r>
    <r>
      <rPr>
        <sz val="11"/>
        <color rgb="FF030303"/>
        <rFont val="Calibri"/>
        <family val="2"/>
        <scheme val="minor"/>
      </rPr>
      <t>k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</si>
  <si>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oes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t in</t>
    </r>
    <r>
      <rPr>
        <sz val="11"/>
        <color rgb="FF1F1F1F"/>
        <rFont val="Calibri"/>
        <family val="2"/>
        <scheme val="minor"/>
      </rPr>
      <t>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de </t>
    </r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</t>
    </r>
  </si>
  <si>
    <r>
      <rPr>
        <sz val="11"/>
        <color rgb="FF1F1F1F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ow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ove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</si>
  <si>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q</t>
    </r>
    <r>
      <rPr>
        <sz val="11"/>
        <color rgb="FF030303"/>
        <rFont val="Calibri"/>
        <family val="2"/>
        <scheme val="minor"/>
      </rPr>
      <t>ui</t>
    </r>
    <r>
      <rPr>
        <sz val="11"/>
        <color rgb="FF1F1F1F"/>
        <rFont val="Calibri"/>
        <family val="2"/>
        <scheme val="minor"/>
      </rPr>
      <t>p w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t</t>
    </r>
    <r>
      <rPr>
        <sz val="11"/>
        <color rgb="FF030303"/>
        <rFont val="Calibri"/>
        <family val="2"/>
        <scheme val="minor"/>
      </rPr>
      <t>h Pl</t>
    </r>
    <r>
      <rPr>
        <sz val="11"/>
        <color rgb="FF1F1F1F"/>
        <rFont val="Calibri"/>
        <family val="2"/>
        <scheme val="minor"/>
      </rPr>
      <t>ow &amp; Broom</t>
    </r>
  </si>
  <si>
    <r>
      <rPr>
        <sz val="11"/>
        <color rgb="FF1F1F1F"/>
        <rFont val="Calibri"/>
        <family val="2"/>
        <scheme val="minor"/>
      </rPr>
      <t>Soi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>Stab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F1F1F"/>
        <rFont val="Calibri"/>
        <family val="2"/>
        <scheme val="minor"/>
      </rPr>
      <t>iza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io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, Reclaimer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</si>
  <si>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-Se</t>
    </r>
    <r>
      <rPr>
        <sz val="11"/>
        <color rgb="FF030303"/>
        <rFont val="Calibri"/>
        <family val="2"/>
        <scheme val="minor"/>
      </rPr>
      <t>ri</t>
    </r>
    <r>
      <rPr>
        <sz val="11"/>
        <color rgb="FF1F1F1F"/>
        <rFont val="Calibri"/>
        <family val="2"/>
        <scheme val="minor"/>
      </rPr>
      <t>es</t>
    </r>
  </si>
  <si>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quip wi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h </t>
    </r>
    <r>
      <rPr>
        <sz val="11"/>
        <color rgb="FF030303"/>
        <rFont val="Calibri"/>
        <family val="2"/>
        <scheme val="minor"/>
      </rPr>
      <t>B</t>
    </r>
    <r>
      <rPr>
        <sz val="11"/>
        <color rgb="FF1F1F1F"/>
        <rFont val="Calibri"/>
        <family val="2"/>
        <scheme val="minor"/>
      </rPr>
      <t>roo</t>
    </r>
    <r>
      <rPr>
        <sz val="11"/>
        <color rgb="FF030303"/>
        <rFont val="Calibri"/>
        <family val="2"/>
        <scheme val="minor"/>
      </rPr>
      <t>m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</si>
  <si>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Du</t>
    </r>
    <r>
      <rPr>
        <sz val="11"/>
        <color rgb="FF1F1F1F"/>
        <rFont val="Calibri"/>
        <family val="2"/>
        <scheme val="minor"/>
      </rPr>
      <t>mp</t>
    </r>
  </si>
  <si>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 xml:space="preserve">oes 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F1F1F"/>
        <rFont val="Calibri"/>
        <family val="2"/>
        <scheme val="minor"/>
      </rPr>
      <t>incl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de </t>
    </r>
    <r>
      <rPr>
        <sz val="11"/>
        <color rgb="FF030303"/>
        <rFont val="Calibri"/>
        <family val="2"/>
        <scheme val="minor"/>
      </rPr>
      <t>Pri</t>
    </r>
    <r>
      <rPr>
        <sz val="11"/>
        <color rgb="FF1F1F1F"/>
        <rFont val="Calibri"/>
        <family val="2"/>
        <scheme val="minor"/>
      </rPr>
      <t>me Move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.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</si>
  <si>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, </t>
    </r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q</t>
    </r>
    <r>
      <rPr>
        <sz val="11"/>
        <color rgb="FF030303"/>
        <rFont val="Calibri"/>
        <family val="2"/>
        <scheme val="minor"/>
      </rPr>
      <t>ui</t>
    </r>
    <r>
      <rPr>
        <sz val="11"/>
        <color rgb="FF1F1F1F"/>
        <rFont val="Calibri"/>
        <family val="2"/>
        <scheme val="minor"/>
      </rPr>
      <t>p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nt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</si>
  <si>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iler</t>
    </r>
    <r>
      <rPr>
        <sz val="11"/>
        <color rgb="FF1F1F1F"/>
        <rFont val="Calibri"/>
        <family val="2"/>
        <scheme val="minor"/>
      </rPr>
      <t>, Wate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</si>
  <si>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>ck- 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er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ke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</si>
  <si>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ri</t>
    </r>
    <r>
      <rPr>
        <sz val="11"/>
        <color rgb="FF1F1F1F"/>
        <rFont val="Calibri"/>
        <family val="2"/>
        <scheme val="minor"/>
      </rPr>
      <t>zo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ta 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F1F1F"/>
        <rFont val="Calibri"/>
        <family val="2"/>
        <scheme val="minor"/>
      </rPr>
      <t xml:space="preserve">Gr 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der</t>
    </r>
  </si>
  <si>
    <r>
      <rPr>
        <sz val="11"/>
        <color rgb="FF1D1D1D"/>
        <rFont val="Calibri"/>
        <family val="2"/>
        <scheme val="minor"/>
      </rPr>
      <t>ho</t>
    </r>
    <r>
      <rPr>
        <sz val="11"/>
        <color rgb="FF030303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</si>
  <si>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S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ze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</si>
  <si>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er S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ze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</si>
  <si>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</si>
  <si>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che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</si>
  <si>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che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</si>
  <si>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che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D1D1D"/>
        <rFont val="Calibri"/>
        <family val="2"/>
        <scheme val="minor"/>
      </rPr>
      <t>accesso</t>
    </r>
    <r>
      <rPr>
        <sz val="11"/>
        <color rgb="FF030303"/>
        <rFont val="Calibri"/>
        <family val="2"/>
        <scheme val="minor"/>
      </rPr>
      <t>ri</t>
    </r>
    <r>
      <rPr>
        <sz val="11"/>
        <color rgb="FF1D1D1D"/>
        <rFont val="Calibri"/>
        <family val="2"/>
        <scheme val="minor"/>
      </rPr>
      <t>es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</si>
  <si>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ou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</si>
  <si>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Son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c S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deg</t>
    </r>
    <r>
      <rPr>
        <sz val="11"/>
        <color rgb="FF030303"/>
        <rFont val="Calibri"/>
        <family val="2"/>
        <scheme val="minor"/>
      </rPr>
      <t>ri</t>
    </r>
    <r>
      <rPr>
        <sz val="11"/>
        <color rgb="FF1D1D1D"/>
        <rFont val="Calibri"/>
        <family val="2"/>
        <scheme val="minor"/>
      </rPr>
      <t xml:space="preserve">p </t>
    </r>
    <r>
      <rPr>
        <sz val="11"/>
        <color rgb="FF343434"/>
        <rFont val="Calibri"/>
        <family val="2"/>
        <scheme val="minor"/>
      </rPr>
      <t>V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bra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 xml:space="preserve">y </t>
    </r>
    <r>
      <rPr>
        <sz val="11"/>
        <color rgb="FF030303"/>
        <rFont val="Calibri"/>
        <family val="2"/>
        <scheme val="minor"/>
      </rPr>
      <t>Pi</t>
    </r>
    <r>
      <rPr>
        <sz val="11"/>
        <color rgb="FF1D1D1D"/>
        <rFont val="Calibri"/>
        <family val="2"/>
        <scheme val="minor"/>
      </rPr>
      <t xml:space="preserve">le
</t>
    </r>
    <r>
      <rPr>
        <sz val="11"/>
        <color rgb="FF030303"/>
        <rFont val="Calibri"/>
        <family val="2"/>
        <scheme val="minor"/>
      </rPr>
      <t>Dr</t>
    </r>
    <r>
      <rPr>
        <sz val="11"/>
        <color rgb="FF1D1D1D"/>
        <rFont val="Calibri"/>
        <family val="2"/>
        <scheme val="minor"/>
      </rPr>
      <t>iv</t>
    </r>
    <r>
      <rPr>
        <sz val="11"/>
        <color rgb="FF030303"/>
        <rFont val="Calibri"/>
        <family val="2"/>
        <scheme val="minor"/>
      </rPr>
      <t>e</t>
    </r>
    <r>
      <rPr>
        <sz val="11"/>
        <color rgb="FF1D1D1D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</si>
  <si>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ur</t>
    </r>
  </si>
  <si>
    <r>
      <rPr>
        <sz val="11"/>
        <color rgb="FF030303"/>
        <rFont val="Calibri"/>
        <family val="2"/>
        <scheme val="minor"/>
      </rPr>
      <t>H</t>
    </r>
    <r>
      <rPr>
        <sz val="11"/>
        <color rgb="FF1D1D1D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</si>
  <si>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hou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</si>
  <si>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 xml:space="preserve">uck,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 xml:space="preserve">e </t>
    </r>
    <r>
      <rPr>
        <sz val="11"/>
        <color rgb="FF030303"/>
        <rFont val="Calibri"/>
        <family val="2"/>
        <scheme val="minor"/>
      </rPr>
      <t xml:space="preserve">- </t>
    </r>
    <r>
      <rPr>
        <sz val="11"/>
        <color rgb="FF1D1D1D"/>
        <rFont val="Calibri"/>
        <family val="2"/>
        <scheme val="minor"/>
      </rPr>
      <t>Wate</t>
    </r>
    <r>
      <rPr>
        <sz val="11"/>
        <color rgb="FF030303"/>
        <rFont val="Calibri"/>
        <family val="2"/>
        <scheme val="minor"/>
      </rPr>
      <t>r 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de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</si>
  <si>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D1D1D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 xml:space="preserve">e,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an</t>
    </r>
    <r>
      <rPr>
        <sz val="11"/>
        <color rgb="FF030303"/>
        <rFont val="Calibri"/>
        <family val="2"/>
        <scheme val="minor"/>
      </rPr>
      <t>k</t>
    </r>
    <r>
      <rPr>
        <sz val="11"/>
        <color rgb="FF1D1D1D"/>
        <rFont val="Calibri"/>
        <family val="2"/>
        <scheme val="minor"/>
      </rPr>
      <t>er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</si>
  <si>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 xml:space="preserve">uck, </t>
    </r>
    <r>
      <rPr>
        <sz val="11"/>
        <color rgb="FF030303"/>
        <rFont val="Calibri"/>
        <family val="2"/>
        <scheme val="minor"/>
      </rPr>
      <t>Fir</t>
    </r>
    <r>
      <rPr>
        <sz val="11"/>
        <color rgb="FF1D1D1D"/>
        <rFont val="Calibri"/>
        <family val="2"/>
        <scheme val="minor"/>
      </rPr>
      <t xml:space="preserve">e,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ac</t>
    </r>
    <r>
      <rPr>
        <sz val="11"/>
        <color rgb="FF030303"/>
        <rFont val="Calibri"/>
        <family val="2"/>
        <scheme val="minor"/>
      </rPr>
      <t>ti</t>
    </r>
    <r>
      <rPr>
        <sz val="11"/>
        <color rgb="FF1D1D1D"/>
        <rFont val="Calibri"/>
        <family val="2"/>
        <scheme val="minor"/>
      </rPr>
      <t>ca</t>
    </r>
    <r>
      <rPr>
        <sz val="11"/>
        <color rgb="FF030303"/>
        <rFont val="Calibri"/>
        <family val="2"/>
        <scheme val="minor"/>
      </rPr>
      <t xml:space="preserve">l </t>
    </r>
    <r>
      <rPr>
        <sz val="11"/>
        <color rgb="FF1D1D1D"/>
        <rFont val="Calibri"/>
        <family val="2"/>
        <scheme val="minor"/>
      </rPr>
      <t>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 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D1D1D"/>
        <rFont val="Calibri"/>
        <family val="2"/>
        <scheme val="minor"/>
      </rPr>
      <t>de</t>
    </r>
    <r>
      <rPr>
        <sz val="11"/>
        <color rgb="FF030303"/>
        <rFont val="Calibri"/>
        <family val="2"/>
        <scheme val="minor"/>
      </rPr>
      <t>r T</t>
    </r>
    <r>
      <rPr>
        <sz val="11"/>
        <color rgb="FF1D1D1D"/>
        <rFont val="Calibri"/>
        <family val="2"/>
        <scheme val="minor"/>
      </rPr>
      <t>1</t>
    </r>
  </si>
  <si>
    <r>
      <rPr>
        <sz val="11"/>
        <color rgb="FF1D1D1D"/>
        <rFont val="Calibri"/>
        <family val="2"/>
        <scheme val="minor"/>
      </rPr>
      <t>Max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m</t>
    </r>
    <r>
      <rPr>
        <sz val="11"/>
        <color rgb="FF030303"/>
        <rFont val="Calibri"/>
        <family val="2"/>
        <scheme val="minor"/>
      </rPr>
      <t>u</t>
    </r>
    <r>
      <rPr>
        <sz val="11"/>
        <color rgb="FF1D1D1D"/>
        <rFont val="Calibri"/>
        <family val="2"/>
        <scheme val="minor"/>
      </rPr>
      <t xml:space="preserve">m </t>
    </r>
    <r>
      <rPr>
        <sz val="11"/>
        <color rgb="FF030303"/>
        <rFont val="Calibri"/>
        <family val="2"/>
        <scheme val="minor"/>
      </rPr>
      <t>G</t>
    </r>
    <r>
      <rPr>
        <sz val="11"/>
        <color rgb="FF1D1D1D"/>
        <rFont val="Calibri"/>
        <family val="2"/>
        <scheme val="minor"/>
      </rPr>
      <t>vw</t>
    </r>
  </si>
  <si>
    <r>
      <rPr>
        <sz val="11"/>
        <color rgb="FF1D1D1D"/>
        <rFont val="Calibri"/>
        <family val="2"/>
        <scheme val="minor"/>
      </rPr>
      <t>Max</t>
    </r>
    <r>
      <rPr>
        <sz val="11"/>
        <color rgb="FF030303"/>
        <rFont val="Calibri"/>
        <family val="2"/>
        <scheme val="minor"/>
      </rPr>
      <t>im</t>
    </r>
    <r>
      <rPr>
        <sz val="11"/>
        <color rgb="FF1D1D1D"/>
        <rFont val="Calibri"/>
        <family val="2"/>
        <scheme val="minor"/>
      </rPr>
      <t>u</t>
    </r>
    <r>
      <rPr>
        <sz val="11"/>
        <color rgb="FF030303"/>
        <rFont val="Calibri"/>
        <family val="2"/>
        <scheme val="minor"/>
      </rPr>
      <t>m G</t>
    </r>
    <r>
      <rPr>
        <sz val="11"/>
        <color rgb="FF1D1D1D"/>
        <rFont val="Calibri"/>
        <family val="2"/>
        <scheme val="minor"/>
      </rPr>
      <t>vw</t>
    </r>
  </si>
  <si>
    <r>
      <rPr>
        <sz val="11"/>
        <color rgb="FF1D1D1D"/>
        <rFont val="Calibri"/>
        <family val="2"/>
        <scheme val="minor"/>
      </rPr>
      <t>Gaso</t>
    </r>
    <r>
      <rPr>
        <sz val="11"/>
        <color rgb="FF030303"/>
        <rFont val="Calibri"/>
        <family val="2"/>
        <scheme val="minor"/>
      </rPr>
      <t>lin</t>
    </r>
    <r>
      <rPr>
        <sz val="11"/>
        <color rgb="FF1D1D1D"/>
        <rFont val="Calibri"/>
        <family val="2"/>
        <scheme val="minor"/>
      </rPr>
      <t xml:space="preserve">e </t>
    </r>
    <r>
      <rPr>
        <sz val="11"/>
        <color rgb="FF030303"/>
        <rFont val="Calibri"/>
        <family val="2"/>
        <scheme val="minor"/>
      </rPr>
      <t>En</t>
    </r>
    <r>
      <rPr>
        <sz val="11"/>
        <color rgb="FF1D1D1D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D1D1D"/>
        <rFont val="Calibri"/>
        <family val="2"/>
        <scheme val="minor"/>
      </rPr>
      <t>e</t>
    </r>
  </si>
  <si>
    <r>
      <rPr>
        <sz val="11"/>
        <color rgb="FF1D1D1D"/>
        <rFont val="Calibri"/>
        <family val="2"/>
        <scheme val="minor"/>
      </rPr>
      <t>Max</t>
    </r>
    <r>
      <rPr>
        <sz val="11"/>
        <color rgb="FF030303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mu</t>
    </r>
    <r>
      <rPr>
        <sz val="11"/>
        <color rgb="FF030303"/>
        <rFont val="Calibri"/>
        <family val="2"/>
        <scheme val="minor"/>
      </rPr>
      <t xml:space="preserve">m </t>
    </r>
    <r>
      <rPr>
        <sz val="11"/>
        <color rgb="FF1D1D1D"/>
        <rFont val="Calibri"/>
        <family val="2"/>
        <scheme val="minor"/>
      </rPr>
      <t>Gvw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</si>
  <si>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er, se</t>
    </r>
    <r>
      <rPr>
        <sz val="11"/>
        <color rgb="FF030303"/>
        <rFont val="Calibri"/>
        <family val="2"/>
        <scheme val="minor"/>
      </rPr>
      <t>mi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</si>
  <si>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 xml:space="preserve">a 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, sem</t>
    </r>
    <r>
      <rPr>
        <sz val="11"/>
        <color rgb="FF030303"/>
        <rFont val="Calibri"/>
        <family val="2"/>
        <scheme val="minor"/>
      </rPr>
      <t>i</t>
    </r>
  </si>
  <si>
    <r>
      <rPr>
        <sz val="11"/>
        <color rgb="FF030303"/>
        <rFont val="Calibri"/>
        <family val="2"/>
        <scheme val="minor"/>
      </rPr>
      <t>E</t>
    </r>
    <r>
      <rPr>
        <sz val="11"/>
        <color rgb="FF1D1D1D"/>
        <rFont val="Calibri"/>
        <family val="2"/>
        <scheme val="minor"/>
      </rPr>
      <t>nclosed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</si>
  <si>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ra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er, semi</t>
    </r>
  </si>
  <si>
    <r>
      <rPr>
        <sz val="11"/>
        <color rgb="FF1F1F1F"/>
        <rFont val="Calibri"/>
        <family val="2"/>
        <scheme val="minor"/>
      </rPr>
      <t>V</t>
    </r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Combi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e  Vacc 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m </t>
    </r>
    <r>
      <rPr>
        <sz val="11"/>
        <color rgb="FF030303"/>
        <rFont val="Calibri"/>
        <family val="2"/>
        <scheme val="minor"/>
      </rPr>
      <t xml:space="preserve">Tru 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k</t>
    </r>
  </si>
  <si>
    <r>
      <rPr>
        <sz val="11"/>
        <color rgb="FF1F1F1F"/>
        <rFont val="Calibri"/>
        <family val="2"/>
        <scheme val="minor"/>
      </rPr>
      <t>wi</t>
    </r>
    <r>
      <rPr>
        <sz val="11"/>
        <color rgb="FF030303"/>
        <rFont val="Calibri"/>
        <family val="2"/>
        <scheme val="minor"/>
      </rPr>
      <t xml:space="preserve">th </t>
    </r>
    <r>
      <rPr>
        <sz val="11"/>
        <color rgb="FF363636"/>
        <rFont val="Calibri"/>
        <family val="2"/>
        <scheme val="minor"/>
      </rPr>
      <t>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&amp; was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e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anks</t>
    </r>
  </si>
  <si>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tte</t>
    </r>
    <r>
      <rPr>
        <sz val="11"/>
        <color rgb="FF030303"/>
        <rFont val="Calibri"/>
        <family val="2"/>
        <scheme val="minor"/>
      </rPr>
      <t>r Pi</t>
    </r>
    <r>
      <rPr>
        <sz val="11"/>
        <color rgb="FF1F1F1F"/>
        <rFont val="Calibri"/>
        <family val="2"/>
        <scheme val="minor"/>
      </rPr>
      <t>cke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</si>
  <si>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En</t>
    </r>
    <r>
      <rPr>
        <sz val="11"/>
        <color rgb="FF363636"/>
        <rFont val="Calibri"/>
        <family val="2"/>
        <scheme val="minor"/>
      </rPr>
      <t>v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ro</t>
    </r>
    <r>
      <rPr>
        <sz val="11"/>
        <color rgb="FF030303"/>
        <rFont val="Calibri"/>
        <family val="2"/>
        <scheme val="minor"/>
      </rPr>
      <t>nm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nt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 B</t>
    </r>
    <r>
      <rPr>
        <sz val="11"/>
        <color rgb="FF1F1F1F"/>
        <rFont val="Calibri"/>
        <family val="2"/>
        <scheme val="minor"/>
      </rPr>
      <t>eta A</t>
    </r>
    <r>
      <rPr>
        <sz val="11"/>
        <color rgb="FF030303"/>
        <rFont val="Calibri"/>
        <family val="2"/>
        <scheme val="minor"/>
      </rPr>
      <t>tt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nu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ti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n </t>
    </r>
    <r>
      <rPr>
        <sz val="11"/>
        <color rgb="FF1F1F1F"/>
        <rFont val="Calibri"/>
        <family val="2"/>
        <scheme val="minor"/>
      </rPr>
      <t>Ai</t>
    </r>
    <r>
      <rPr>
        <sz val="11"/>
        <color rgb="FF030303"/>
        <rFont val="Calibri"/>
        <family val="2"/>
        <scheme val="minor"/>
      </rPr>
      <t xml:space="preserve">r
</t>
    </r>
    <r>
      <rPr>
        <sz val="11"/>
        <color rgb="FF1F1F1F"/>
        <rFont val="Calibri"/>
        <family val="2"/>
        <scheme val="minor"/>
      </rPr>
      <t>Mo</t>
    </r>
    <r>
      <rPr>
        <sz val="11"/>
        <color rgb="FF030303"/>
        <rFont val="Calibri"/>
        <family val="2"/>
        <scheme val="minor"/>
      </rPr>
      <t>nit</t>
    </r>
    <r>
      <rPr>
        <sz val="11"/>
        <color rgb="FF1F1F1F"/>
        <rFont val="Calibri"/>
        <family val="2"/>
        <scheme val="minor"/>
      </rPr>
      <t>or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</si>
  <si>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uck, Atte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ua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</si>
  <si>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F1F1F"/>
        <rFont val="Calibri"/>
        <family val="2"/>
        <scheme val="minor"/>
      </rPr>
      <t>Van</t>
    </r>
    <r>
      <rPr>
        <sz val="11"/>
        <color rgb="FF030303"/>
        <rFont val="Calibri"/>
        <family val="2"/>
        <scheme val="minor"/>
      </rPr>
      <t>-</t>
    </r>
    <r>
      <rPr>
        <sz val="11"/>
        <color rgb="FF1F1F1F"/>
        <rFont val="Calibri"/>
        <family val="2"/>
        <scheme val="minor"/>
      </rPr>
      <t>ca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go</t>
    </r>
  </si>
  <si>
    <r>
      <rPr>
        <sz val="11"/>
        <color rgb="FF1F1F1F"/>
        <rFont val="Calibri"/>
        <family val="2"/>
        <scheme val="minor"/>
      </rPr>
      <t>Van- ca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go</t>
    </r>
  </si>
  <si>
    <r>
      <rPr>
        <sz val="11"/>
        <color rgb="FF1F1F1F"/>
        <rFont val="Calibri"/>
        <family val="2"/>
        <scheme val="minor"/>
      </rPr>
      <t xml:space="preserve">56 Passenge </t>
    </r>
    <r>
      <rPr>
        <sz val="11"/>
        <color rgb="FF030303"/>
        <rFont val="Calibri"/>
        <family val="2"/>
        <scheme val="minor"/>
      </rPr>
      <t xml:space="preserve">r </t>
    </r>
    <r>
      <rPr>
        <sz val="11"/>
        <color rgb="FF1F1F1F"/>
        <rFont val="Calibri"/>
        <family val="2"/>
        <scheme val="minor"/>
      </rPr>
      <t>+ 1</t>
    </r>
    <r>
      <rPr>
        <sz val="11"/>
        <color rgb="FF030303"/>
        <rFont val="Calibri"/>
        <family val="2"/>
        <scheme val="minor"/>
      </rPr>
      <t>-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ri</t>
    </r>
    <r>
      <rPr>
        <sz val="11"/>
        <color rgb="FF363636"/>
        <rFont val="Calibri"/>
        <family val="2"/>
        <scheme val="minor"/>
      </rPr>
      <t>ve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</si>
  <si>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P</t>
    </r>
    <r>
      <rPr>
        <sz val="11"/>
        <color rgb="FF1F1F1F"/>
        <rFont val="Calibri"/>
        <family val="2"/>
        <scheme val="minor"/>
      </rPr>
      <t>asse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ger T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ansportat</t>
    </r>
    <r>
      <rPr>
        <sz val="11"/>
        <color rgb="FF030303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n</t>
    </r>
  </si>
  <si>
    <r>
      <rPr>
        <sz val="11"/>
        <color rgb="FF1F1F1F"/>
        <rFont val="Calibri"/>
        <family val="2"/>
        <scheme val="minor"/>
      </rPr>
      <t>Hour</t>
    </r>
  </si>
  <si>
    <r>
      <rPr>
        <sz val="11"/>
        <color rgb="FF1F1F1F"/>
        <rFont val="Calibri"/>
        <family val="2"/>
        <scheme val="minor"/>
      </rPr>
      <t>2 pe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so</t>
    </r>
    <r>
      <rPr>
        <sz val="11"/>
        <color rgb="FF030303"/>
        <rFont val="Calibri"/>
        <family val="2"/>
        <scheme val="minor"/>
      </rPr>
      <t>n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</si>
  <si>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 xml:space="preserve">ck,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actor</t>
    </r>
  </si>
  <si>
    <r>
      <rPr>
        <sz val="11"/>
        <color rgb="FF030303"/>
        <rFont val="Calibri"/>
        <family val="2"/>
        <scheme val="minor"/>
      </rPr>
      <t>En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osed w/</t>
    </r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ft gate. Med</t>
    </r>
    <r>
      <rPr>
        <sz val="11"/>
        <color rgb="FF030303"/>
        <rFont val="Calibri"/>
        <family val="2"/>
        <scheme val="minor"/>
      </rPr>
      <t>iu</t>
    </r>
    <r>
      <rPr>
        <sz val="11"/>
        <color rgb="FF1F1F1F"/>
        <rFont val="Calibri"/>
        <family val="2"/>
        <scheme val="minor"/>
      </rPr>
      <t>m d</t>
    </r>
    <r>
      <rPr>
        <sz val="11"/>
        <color rgb="FF030303"/>
        <rFont val="Calibri"/>
        <family val="2"/>
        <scheme val="minor"/>
      </rPr>
      <t>ut</t>
    </r>
    <r>
      <rPr>
        <sz val="11"/>
        <color rgb="FF1F1F1F"/>
        <rFont val="Calibri"/>
        <family val="2"/>
        <scheme val="minor"/>
      </rPr>
      <t xml:space="preserve">y
</t>
    </r>
    <r>
      <rPr>
        <sz val="11"/>
        <color rgb="FF030303"/>
        <rFont val="Calibri"/>
        <family val="2"/>
        <scheme val="minor"/>
      </rPr>
      <t>cl</t>
    </r>
    <r>
      <rPr>
        <sz val="11"/>
        <color rgb="FF1F1F1F"/>
        <rFont val="Calibri"/>
        <family val="2"/>
        <scheme val="minor"/>
      </rPr>
      <t>ass  5</t>
    </r>
  </si>
  <si>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ruck, back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oe ca</t>
    </r>
    <r>
      <rPr>
        <sz val="11"/>
        <color rgb="FF030303"/>
        <rFont val="Calibri"/>
        <family val="2"/>
        <scheme val="minor"/>
      </rPr>
      <t>rri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</si>
  <si>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E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 xml:space="preserve">osed </t>
    </r>
    <r>
      <rPr>
        <sz val="11"/>
        <color rgb="FF363636"/>
        <rFont val="Calibri"/>
        <family val="2"/>
        <scheme val="minor"/>
      </rPr>
      <t>w/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i</t>
    </r>
    <r>
      <rPr>
        <sz val="11"/>
        <color rgb="FF030303"/>
        <rFont val="Calibri"/>
        <family val="2"/>
        <scheme val="minor"/>
      </rPr>
      <t xml:space="preserve">ft </t>
    </r>
    <r>
      <rPr>
        <sz val="11"/>
        <color rgb="FF1F1F1F"/>
        <rFont val="Calibri"/>
        <family val="2"/>
        <scheme val="minor"/>
      </rPr>
      <t xml:space="preserve">gate.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eavy d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 xml:space="preserve">ty,
</t>
    </r>
    <r>
      <rPr>
        <sz val="11"/>
        <color rgb="FF030303"/>
        <rFont val="Calibri"/>
        <family val="2"/>
        <scheme val="minor"/>
      </rPr>
      <t>cl</t>
    </r>
    <r>
      <rPr>
        <sz val="11"/>
        <color rgb="FF1F1F1F"/>
        <rFont val="Calibri"/>
        <family val="2"/>
        <scheme val="minor"/>
      </rPr>
      <t>ass  7</t>
    </r>
  </si>
  <si>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i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</t>
    </r>
  </si>
  <si>
    <r>
      <rPr>
        <sz val="11"/>
        <color rgb="FF1C1C1C"/>
        <rFont val="Calibri"/>
        <family val="2"/>
        <scheme val="minor"/>
      </rPr>
      <t>ho</t>
    </r>
    <r>
      <rPr>
        <sz val="11"/>
        <color rgb="FF010101"/>
        <rFont val="Calibri"/>
        <family val="2"/>
        <scheme val="minor"/>
      </rPr>
      <t>u</t>
    </r>
    <r>
      <rPr>
        <sz val="11"/>
        <color rgb="FF1C1C1C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</si>
  <si>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ur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</si>
  <si>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ou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</si>
  <si>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F</t>
    </r>
    <r>
      <rPr>
        <sz val="11"/>
        <color rgb="FF1C1C1C"/>
        <rFont val="Calibri"/>
        <family val="2"/>
        <scheme val="minor"/>
      </rPr>
      <t>ork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ft, accesso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y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</si>
  <si>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ruck, serv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ce</t>
    </r>
  </si>
  <si>
    <r>
      <rPr>
        <sz val="11"/>
        <color rgb="FF1C1C1C"/>
        <rFont val="Calibri"/>
        <family val="2"/>
        <scheme val="minor"/>
      </rPr>
      <t>hour</t>
    </r>
  </si>
  <si>
    <r>
      <rPr>
        <sz val="11"/>
        <color rgb="FF1C1C1C"/>
        <rFont val="Calibri"/>
        <family val="2"/>
        <scheme val="minor"/>
      </rPr>
      <t>(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V) (S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atio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ary)  </t>
    </r>
    <r>
      <rPr>
        <sz val="11"/>
        <color rgb="FF313131"/>
        <rFont val="Calibri"/>
        <family val="2"/>
        <scheme val="minor"/>
      </rPr>
      <t xml:space="preserve">w/9.6 </t>
    </r>
    <r>
      <rPr>
        <sz val="11"/>
        <color rgb="FF1C1C1C"/>
        <rFont val="Calibri"/>
        <family val="2"/>
        <scheme val="minor"/>
      </rPr>
      <t>KW
Ge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erato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</si>
  <si>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1C1C1C"/>
        <rFont val="Calibri"/>
        <family val="2"/>
        <scheme val="minor"/>
      </rPr>
      <t>48'x8</t>
    </r>
    <r>
      <rPr>
        <sz val="11"/>
        <color rgb="FF010101"/>
        <rFont val="Calibri"/>
        <family val="2"/>
        <scheme val="minor"/>
      </rPr>
      <t xml:space="preserve">' </t>
    </r>
    <r>
      <rPr>
        <sz val="11"/>
        <color rgb="FF1C1C1C"/>
        <rFont val="Calibri"/>
        <family val="2"/>
        <scheme val="minor"/>
      </rPr>
      <t>W</t>
    </r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n b</t>
    </r>
    <r>
      <rPr>
        <sz val="11"/>
        <color rgb="FF1C1C1C"/>
        <rFont val="Calibri"/>
        <family val="2"/>
        <scheme val="minor"/>
      </rPr>
      <t>ei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g Moved </t>
    </r>
    <r>
      <rPr>
        <sz val="11"/>
        <color rgb="FF313131"/>
        <rFont val="Calibri"/>
        <family val="2"/>
        <scheme val="minor"/>
      </rPr>
      <t>w/T</t>
    </r>
    <r>
      <rPr>
        <sz val="11"/>
        <color rgb="FF010101"/>
        <rFont val="Calibri"/>
        <family val="2"/>
        <scheme val="minor"/>
      </rPr>
      <t>ru</t>
    </r>
    <r>
      <rPr>
        <sz val="11"/>
        <color rgb="FF1C1C1C"/>
        <rFont val="Calibri"/>
        <family val="2"/>
        <scheme val="minor"/>
      </rPr>
      <t xml:space="preserve">ck
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rac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or</t>
    </r>
  </si>
  <si>
    <r>
      <rPr>
        <sz val="11"/>
        <color rgb="FF1C1C1C"/>
        <rFont val="Calibri"/>
        <family val="2"/>
        <scheme val="minor"/>
      </rPr>
      <t xml:space="preserve">43'x8.5' </t>
    </r>
    <r>
      <rPr>
        <sz val="11"/>
        <color rgb="FF313131"/>
        <rFont val="Calibri"/>
        <family val="2"/>
        <scheme val="minor"/>
      </rPr>
      <t xml:space="preserve">x </t>
    </r>
    <r>
      <rPr>
        <sz val="11"/>
        <color rgb="FF010101"/>
        <rFont val="Calibri"/>
        <family val="2"/>
        <scheme val="minor"/>
      </rPr>
      <t>1</t>
    </r>
    <r>
      <rPr>
        <sz val="11"/>
        <color rgb="FF313131"/>
        <rFont val="Calibri"/>
        <family val="2"/>
        <scheme val="minor"/>
      </rPr>
      <t>3.5'</t>
    </r>
    <r>
      <rPr>
        <sz val="11"/>
        <color rgb="FF010101"/>
        <rFont val="Calibri"/>
        <family val="2"/>
        <scheme val="minor"/>
      </rPr>
      <t xml:space="preserve">H </t>
    </r>
    <r>
      <rPr>
        <sz val="11"/>
        <color rgb="FF1C1C1C"/>
        <rFont val="Calibri"/>
        <family val="2"/>
        <scheme val="minor"/>
      </rPr>
      <t>with se</t>
    </r>
    <r>
      <rPr>
        <sz val="11"/>
        <color rgb="FF010101"/>
        <rFont val="Calibri"/>
        <family val="2"/>
        <scheme val="minor"/>
      </rPr>
      <t xml:space="preserve">lf </t>
    </r>
    <r>
      <rPr>
        <sz val="11"/>
        <color rgb="FF1C1C1C"/>
        <rFont val="Calibri"/>
        <family val="2"/>
        <scheme val="minor"/>
      </rPr>
      <t>30kw
Ge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era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or</t>
    </r>
  </si>
  <si>
    <r>
      <rPr>
        <sz val="11"/>
        <color rgb="FF1C1C1C"/>
        <rFont val="Calibri"/>
        <family val="2"/>
        <scheme val="minor"/>
      </rPr>
      <t>Mobi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 Com</t>
    </r>
    <r>
      <rPr>
        <sz val="11"/>
        <color rgb="FF010101"/>
        <rFont val="Calibri"/>
        <family val="2"/>
        <scheme val="minor"/>
      </rPr>
      <t>m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d Ce</t>
    </r>
    <r>
      <rPr>
        <sz val="11"/>
        <color rgb="FF010101"/>
        <rFont val="Calibri"/>
        <family val="2"/>
        <scheme val="minor"/>
      </rPr>
      <t>nt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</si>
  <si>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1</t>
    </r>
    <r>
      <rPr>
        <sz val="11"/>
        <color rgb="FF1C1C1C"/>
        <rFont val="Calibri"/>
        <family val="2"/>
        <scheme val="minor"/>
      </rPr>
      <t>990</t>
    </r>
    <r>
      <rPr>
        <sz val="11"/>
        <color rgb="FF010101"/>
        <rFont val="Calibri"/>
        <family val="2"/>
        <scheme val="minor"/>
      </rPr>
      <t>- F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 xml:space="preserve">d </t>
    </r>
    <r>
      <rPr>
        <sz val="11"/>
        <color rgb="FF010101"/>
        <rFont val="Calibri"/>
        <family val="2"/>
        <scheme val="minor"/>
      </rPr>
      <t>E</t>
    </r>
    <r>
      <rPr>
        <sz val="11"/>
        <color rgb="FF1C1C1C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lin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 xml:space="preserve">-
</t>
    </r>
    <r>
      <rPr>
        <sz val="11"/>
        <color rgb="FF1C1C1C"/>
        <rFont val="Calibri"/>
        <family val="2"/>
        <scheme val="minor"/>
      </rPr>
      <t>Commu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nca</t>
    </r>
    <r>
      <rPr>
        <sz val="11"/>
        <color rgb="FF010101"/>
        <rFont val="Calibri"/>
        <family val="2"/>
        <scheme val="minor"/>
      </rPr>
      <t>ti</t>
    </r>
    <r>
      <rPr>
        <sz val="11"/>
        <color rgb="FF1C1C1C"/>
        <rFont val="Calibri"/>
        <family val="2"/>
        <scheme val="minor"/>
      </rPr>
      <t>on Van</t>
    </r>
  </si>
  <si>
    <r>
      <rPr>
        <sz val="11"/>
        <color rgb="FF1C1C1C"/>
        <rFont val="Calibri"/>
        <family val="2"/>
        <scheme val="minor"/>
      </rPr>
      <t>Commu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nca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io</t>
    </r>
    <r>
      <rPr>
        <sz val="11"/>
        <color rgb="FF010101"/>
        <rFont val="Calibri"/>
        <family val="2"/>
        <scheme val="minor"/>
      </rPr>
      <t>n E</t>
    </r>
    <r>
      <rPr>
        <sz val="11"/>
        <color rgb="FF1C1C1C"/>
        <rFont val="Calibri"/>
        <family val="2"/>
        <scheme val="minor"/>
      </rPr>
      <t>qu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pment</t>
    </r>
  </si>
  <si>
    <r>
      <rPr>
        <sz val="11"/>
        <color rgb="FF1C1C1C"/>
        <rFont val="Calibri"/>
        <family val="2"/>
        <scheme val="minor"/>
      </rPr>
      <t>Mobi</t>
    </r>
    <r>
      <rPr>
        <sz val="11"/>
        <color rgb="FF010101"/>
        <rFont val="Calibri"/>
        <family val="2"/>
        <scheme val="minor"/>
      </rPr>
      <t>l</t>
    </r>
    <r>
      <rPr>
        <sz val="11"/>
        <color rgb="FF1C1C1C"/>
        <rFont val="Calibri"/>
        <family val="2"/>
        <scheme val="minor"/>
      </rPr>
      <t>e Com</t>
    </r>
    <r>
      <rPr>
        <sz val="11"/>
        <color rgb="FF010101"/>
        <rFont val="Calibri"/>
        <family val="2"/>
        <scheme val="minor"/>
      </rPr>
      <t>m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d Ce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te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</si>
  <si>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313131"/>
        <rFont val="Calibri"/>
        <family val="2"/>
        <scheme val="minor"/>
      </rPr>
      <t>w/</t>
    </r>
    <r>
      <rPr>
        <sz val="11"/>
        <color rgb="FF010101"/>
        <rFont val="Calibri"/>
        <family val="2"/>
        <scheme val="minor"/>
      </rPr>
      <t>1</t>
    </r>
    <r>
      <rPr>
        <sz val="11"/>
        <color rgb="FF1C1C1C"/>
        <rFont val="Calibri"/>
        <family val="2"/>
        <scheme val="minor"/>
      </rPr>
      <t xml:space="preserve">Okw power </t>
    </r>
    <r>
      <rPr>
        <sz val="11"/>
        <color rgb="FF010101"/>
        <rFont val="Calibri"/>
        <family val="2"/>
        <scheme val="minor"/>
      </rPr>
      <t>uni</t>
    </r>
    <r>
      <rPr>
        <sz val="11"/>
        <color rgb="FF1C1C1C"/>
        <rFont val="Calibri"/>
        <family val="2"/>
        <scheme val="minor"/>
      </rPr>
      <t>t</t>
    </r>
  </si>
  <si>
    <r>
      <rPr>
        <sz val="11"/>
        <color rgb="FF1C1C1C"/>
        <rFont val="Calibri"/>
        <family val="2"/>
        <scheme val="minor"/>
      </rPr>
      <t xml:space="preserve">wN 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b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ti</t>
    </r>
    <r>
      <rPr>
        <sz val="11"/>
        <color rgb="FF1C1C1C"/>
        <rFont val="Calibri"/>
        <family val="2"/>
        <scheme val="minor"/>
      </rPr>
      <t>on &amp; Co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veyo 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C1C1C"/>
        <rFont val="Calibri"/>
        <family val="2"/>
        <scheme val="minor"/>
      </rPr>
      <t>Motors</t>
    </r>
  </si>
  <si>
    <r>
      <rPr>
        <sz val="11"/>
        <color rgb="FF1C1C1C"/>
        <rFont val="Calibri"/>
        <family val="2"/>
        <scheme val="minor"/>
      </rPr>
      <t>Mode</t>
    </r>
    <r>
      <rPr>
        <sz val="11"/>
        <color rgb="FF010101"/>
        <rFont val="Calibri"/>
        <family val="2"/>
        <scheme val="minor"/>
      </rPr>
      <t xml:space="preserve">l </t>
    </r>
    <r>
      <rPr>
        <sz val="11"/>
        <color rgb="FF1C1C1C"/>
        <rFont val="Calibri"/>
        <family val="2"/>
        <scheme val="minor"/>
      </rPr>
      <t>Be</t>
    </r>
    <r>
      <rPr>
        <sz val="11"/>
        <color rgb="FF010101"/>
        <rFont val="Calibri"/>
        <family val="2"/>
        <scheme val="minor"/>
      </rPr>
      <t xml:space="preserve">ll </t>
    </r>
    <r>
      <rPr>
        <sz val="11"/>
        <color rgb="FF1C1C1C"/>
        <rFont val="Calibri"/>
        <family val="2"/>
        <scheme val="minor"/>
      </rPr>
      <t>206</t>
    </r>
    <r>
      <rPr>
        <sz val="11"/>
        <color rgb="FF010101"/>
        <rFont val="Calibri"/>
        <family val="2"/>
        <scheme val="minor"/>
      </rPr>
      <t>LT L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g Range
</t>
    </r>
    <r>
      <rPr>
        <sz val="11"/>
        <color rgb="FF010101"/>
        <rFont val="Calibri"/>
        <family val="2"/>
        <scheme val="minor"/>
      </rPr>
      <t>T</t>
    </r>
    <r>
      <rPr>
        <sz val="11"/>
        <color rgb="FF313131"/>
        <rFont val="Calibri"/>
        <family val="2"/>
        <scheme val="minor"/>
      </rPr>
      <t>wi</t>
    </r>
    <r>
      <rPr>
        <sz val="11"/>
        <color rgb="FF010101"/>
        <rFont val="Calibri"/>
        <family val="2"/>
        <scheme val="minor"/>
      </rPr>
      <t>nr</t>
    </r>
    <r>
      <rPr>
        <sz val="11"/>
        <color rgb="FF1C1C1C"/>
        <rFont val="Calibri"/>
        <family val="2"/>
        <scheme val="minor"/>
      </rPr>
      <t>ange</t>
    </r>
    <r>
      <rPr>
        <sz val="11"/>
        <color rgb="FF010101"/>
        <rFont val="Calibri"/>
        <family val="2"/>
        <scheme val="minor"/>
      </rPr>
      <t>r</t>
    </r>
  </si>
  <si>
    <r>
      <rPr>
        <sz val="11"/>
        <color rgb="FF010101"/>
        <rFont val="Calibri"/>
        <family val="2"/>
        <scheme val="minor"/>
      </rPr>
      <t>T</t>
    </r>
    <r>
      <rPr>
        <sz val="11"/>
        <color rgb="FF313131"/>
        <rFont val="Calibri"/>
        <family val="2"/>
        <scheme val="minor"/>
      </rPr>
      <t>wi</t>
    </r>
    <r>
      <rPr>
        <sz val="11"/>
        <color rgb="FF010101"/>
        <rFont val="Calibri"/>
        <family val="2"/>
        <scheme val="minor"/>
      </rPr>
      <t>nr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ger</t>
    </r>
  </si>
  <si>
    <r>
      <rPr>
        <sz val="11"/>
        <color rgb="FF010101"/>
        <rFont val="Calibri"/>
        <family val="2"/>
        <scheme val="minor"/>
      </rPr>
      <t>P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-</t>
    </r>
    <r>
      <rPr>
        <sz val="11"/>
        <color rgb="FF1C1C1C"/>
        <rFont val="Calibri"/>
        <family val="2"/>
        <scheme val="minor"/>
      </rPr>
      <t>3</t>
    </r>
    <r>
      <rPr>
        <sz val="11"/>
        <color rgb="FF010101"/>
        <rFont val="Calibri"/>
        <family val="2"/>
        <scheme val="minor"/>
      </rPr>
      <t>1-</t>
    </r>
    <r>
      <rPr>
        <sz val="11"/>
        <color rgb="FF1C1C1C"/>
        <rFont val="Calibri"/>
        <family val="2"/>
        <scheme val="minor"/>
      </rPr>
      <t>350</t>
    </r>
    <r>
      <rPr>
        <sz val="11"/>
        <color rgb="FF424446"/>
        <rFont val="Calibri"/>
        <family val="2"/>
        <scheme val="minor"/>
      </rPr>
      <t xml:space="preserve">, </t>
    </r>
    <r>
      <rPr>
        <sz val="11"/>
        <color rgb="FF1C1C1C"/>
        <rFont val="Calibri"/>
        <family val="2"/>
        <scheme val="minor"/>
      </rPr>
      <t>Navajo Ch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eftn tw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n
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g</t>
    </r>
    <r>
      <rPr>
        <sz val="11"/>
        <color rgb="FF010101"/>
        <rFont val="Calibri"/>
        <family val="2"/>
        <scheme val="minor"/>
      </rPr>
      <t>in</t>
    </r>
    <r>
      <rPr>
        <sz val="11"/>
        <color rgb="FF1C1C1C"/>
        <rFont val="Calibri"/>
        <family val="2"/>
        <scheme val="minor"/>
      </rPr>
      <t>e</t>
    </r>
  </si>
  <si>
    <r>
      <rPr>
        <sz val="11"/>
        <color rgb="FF1C1C1C"/>
        <rFont val="Calibri"/>
        <family val="2"/>
        <scheme val="minor"/>
      </rPr>
      <t>Boei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 xml:space="preserve">g </t>
    </r>
    <r>
      <rPr>
        <sz val="11"/>
        <color rgb="FF010101"/>
        <rFont val="Calibri"/>
        <family val="2"/>
        <scheme val="minor"/>
      </rPr>
      <t>H</t>
    </r>
    <r>
      <rPr>
        <sz val="11"/>
        <color rgb="FF1C1C1C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li</t>
    </r>
    <r>
      <rPr>
        <sz val="11"/>
        <color rgb="FF1C1C1C"/>
        <rFont val="Calibri"/>
        <family val="2"/>
        <scheme val="minor"/>
      </rPr>
      <t>copter</t>
    </r>
  </si>
  <si>
    <r>
      <rPr>
        <sz val="11"/>
        <color rgb="FF010101"/>
        <rFont val="Calibri"/>
        <family val="2"/>
        <scheme val="minor"/>
      </rPr>
      <t>P</t>
    </r>
    <r>
      <rPr>
        <sz val="11"/>
        <color rgb="FF1C1C1C"/>
        <rFont val="Calibri"/>
        <family val="2"/>
        <scheme val="minor"/>
      </rPr>
      <t>asse</t>
    </r>
    <r>
      <rPr>
        <sz val="11"/>
        <color rgb="FF010101"/>
        <rFont val="Calibri"/>
        <family val="2"/>
        <scheme val="minor"/>
      </rPr>
      <t>n</t>
    </r>
    <r>
      <rPr>
        <sz val="11"/>
        <color rgb="FF1C1C1C"/>
        <rFont val="Calibri"/>
        <family val="2"/>
        <scheme val="minor"/>
      </rPr>
      <t>ge</t>
    </r>
    <r>
      <rPr>
        <sz val="11"/>
        <color rgb="FF010101"/>
        <rFont val="Calibri"/>
        <family val="2"/>
        <scheme val="minor"/>
      </rPr>
      <t xml:space="preserve">r 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i</t>
    </r>
    <r>
      <rPr>
        <sz val="11"/>
        <color rgb="FF1C1C1C"/>
        <rFont val="Calibri"/>
        <family val="2"/>
        <scheme val="minor"/>
      </rPr>
      <t>rcraft</t>
    </r>
  </si>
  <si>
    <r>
      <rPr>
        <sz val="11"/>
        <color rgb="FF1C1C1C"/>
        <rFont val="Calibri"/>
        <family val="2"/>
        <scheme val="minor"/>
      </rPr>
      <t>Aeros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 xml:space="preserve">ar </t>
    </r>
    <r>
      <rPr>
        <sz val="11"/>
        <color rgb="FF010101"/>
        <rFont val="Calibri"/>
        <family val="2"/>
        <scheme val="minor"/>
      </rPr>
      <t>Pi</t>
    </r>
    <r>
      <rPr>
        <sz val="11"/>
        <color rgb="FF1C1C1C"/>
        <rFont val="Calibri"/>
        <family val="2"/>
        <scheme val="minor"/>
      </rPr>
      <t>s</t>
    </r>
    <r>
      <rPr>
        <sz val="11"/>
        <color rgb="FF010101"/>
        <rFont val="Calibri"/>
        <family val="2"/>
        <scheme val="minor"/>
      </rPr>
      <t>t</t>
    </r>
    <r>
      <rPr>
        <sz val="11"/>
        <color rgb="FF1C1C1C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 xml:space="preserve">n </t>
    </r>
    <r>
      <rPr>
        <sz val="11"/>
        <color rgb="FF1C1C1C"/>
        <rFont val="Calibri"/>
        <family val="2"/>
        <scheme val="minor"/>
      </rPr>
      <t>Ai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r</t>
    </r>
    <r>
      <rPr>
        <sz val="11"/>
        <color rgb="FF1C1C1C"/>
        <rFont val="Calibri"/>
        <family val="2"/>
        <scheme val="minor"/>
      </rPr>
      <t>a</t>
    </r>
    <r>
      <rPr>
        <sz val="11"/>
        <color rgb="FF010101"/>
        <rFont val="Calibri"/>
        <family val="2"/>
        <scheme val="minor"/>
      </rPr>
      <t>ft</t>
    </r>
  </si>
  <si>
    <r>
      <rPr>
        <sz val="11"/>
        <color rgb="FF313131"/>
        <rFont val="Calibri"/>
        <family val="2"/>
        <scheme val="minor"/>
      </rPr>
      <t>Engine: 1 x Lycoming T53-L-11 turbos</t>
    </r>
    <r>
      <rPr>
        <sz val="11"/>
        <color rgb="FF424446"/>
        <rFont val="Calibri"/>
        <family val="2"/>
        <scheme val="minor"/>
      </rPr>
      <t>haft</t>
    </r>
  </si>
  <si>
    <r>
      <rPr>
        <sz val="11"/>
        <color rgb="FF1F1F1F"/>
        <rFont val="Calibri"/>
        <family val="2"/>
        <scheme val="minor"/>
      </rPr>
      <t xml:space="preserve">Wire </t>
    </r>
    <r>
      <rPr>
        <sz val="11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ensioning Machine</t>
    </r>
  </si>
  <si>
    <r>
      <rPr>
        <sz val="11"/>
        <color rgb="FF1F1F1F"/>
        <rFont val="Calibri"/>
        <family val="2"/>
        <scheme val="minor"/>
      </rPr>
      <t>Overhead W</t>
    </r>
    <r>
      <rPr>
        <sz val="11"/>
        <rFont val="Calibri"/>
        <family val="2"/>
        <scheme val="minor"/>
      </rPr>
      <t>ir</t>
    </r>
    <r>
      <rPr>
        <sz val="11"/>
        <color rgb="FF1F1F1F"/>
        <rFont val="Calibri"/>
        <family val="2"/>
        <scheme val="minor"/>
      </rPr>
      <t xml:space="preserve">e </t>
    </r>
    <r>
      <rPr>
        <sz val="11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ens</t>
    </r>
    <r>
      <rPr>
        <sz val="11"/>
        <rFont val="Calibri"/>
        <family val="2"/>
        <scheme val="minor"/>
      </rPr>
      <t>i</t>
    </r>
    <r>
      <rPr>
        <sz val="11"/>
        <color rgb="FF1F1F1F"/>
        <rFont val="Calibri"/>
        <family val="2"/>
        <scheme val="minor"/>
      </rPr>
      <t>oning
Machine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</si>
  <si>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282828"/>
        <rFont val="Calibri"/>
        <family val="2"/>
        <scheme val="minor"/>
      </rPr>
      <t>or</t>
    </r>
    <r>
      <rPr>
        <sz val="11"/>
        <color rgb="FF010101"/>
        <rFont val="Calibri"/>
        <family val="2"/>
        <scheme val="minor"/>
      </rPr>
      <t>i</t>
    </r>
    <r>
      <rPr>
        <sz val="11"/>
        <color rgb="FF282828"/>
        <rFont val="Calibri"/>
        <family val="2"/>
        <scheme val="minor"/>
      </rPr>
      <t xml:space="preserve">zontal </t>
    </r>
    <r>
      <rPr>
        <sz val="11"/>
        <color rgb="FF010101"/>
        <rFont val="Calibri"/>
        <family val="2"/>
        <scheme val="minor"/>
      </rPr>
      <t>l Dire</t>
    </r>
    <r>
      <rPr>
        <sz val="11"/>
        <color rgb="FF282828"/>
        <rFont val="Calibri"/>
        <family val="2"/>
        <scheme val="minor"/>
      </rPr>
      <t xml:space="preserve">ctional </t>
    </r>
    <r>
      <rPr>
        <sz val="11"/>
        <color rgb="FF181818"/>
        <rFont val="Calibri"/>
        <family val="2"/>
        <scheme val="minor"/>
      </rPr>
      <t>Boring
Machine</t>
    </r>
  </si>
  <si>
    <r>
      <rPr>
        <sz val="11"/>
        <color rgb="FF010101"/>
        <rFont val="Calibri"/>
        <family val="2"/>
        <scheme val="minor"/>
      </rPr>
      <t>Hori</t>
    </r>
    <r>
      <rPr>
        <sz val="11"/>
        <color rgb="FF282828"/>
        <rFont val="Calibri"/>
        <family val="2"/>
        <scheme val="minor"/>
      </rPr>
      <t xml:space="preserve">zontal </t>
    </r>
    <r>
      <rPr>
        <sz val="11"/>
        <color rgb="FF010101"/>
        <rFont val="Calibri"/>
        <family val="2"/>
        <scheme val="minor"/>
      </rPr>
      <t>l Direction</t>
    </r>
    <r>
      <rPr>
        <sz val="11"/>
        <color rgb="FF282828"/>
        <rFont val="Calibri"/>
        <family val="2"/>
        <scheme val="minor"/>
      </rPr>
      <t xml:space="preserve">al </t>
    </r>
    <r>
      <rPr>
        <sz val="11"/>
        <color rgb="FF010101"/>
        <rFont val="Calibri"/>
        <family val="2"/>
        <scheme val="minor"/>
      </rPr>
      <t xml:space="preserve">Boring </t>
    </r>
    <r>
      <rPr>
        <sz val="11"/>
        <color rgb="FF181818"/>
        <rFont val="Calibri"/>
        <family val="2"/>
        <scheme val="minor"/>
      </rPr>
      <t>Machine</t>
    </r>
  </si>
  <si>
    <r>
      <rPr>
        <sz val="11"/>
        <color rgb="FF181818"/>
        <rFont val="Calibri"/>
        <family val="2"/>
        <scheme val="minor"/>
      </rPr>
      <t xml:space="preserve">Automobile </t>
    </r>
    <r>
      <rPr>
        <sz val="11"/>
        <color rgb="FF010101"/>
        <rFont val="Calibri"/>
        <family val="2"/>
        <scheme val="minor"/>
      </rPr>
      <t xml:space="preserve">- </t>
    </r>
    <r>
      <rPr>
        <sz val="11"/>
        <color rgb="FF282828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he</t>
    </r>
    <r>
      <rPr>
        <sz val="11"/>
        <color rgb="FF282828"/>
        <rFont val="Calibri"/>
        <family val="2"/>
        <scheme val="minor"/>
      </rPr>
      <t xml:space="preserve">vy </t>
    </r>
    <r>
      <rPr>
        <sz val="11"/>
        <color rgb="FF010101"/>
        <rFont val="Calibri"/>
        <family val="2"/>
        <scheme val="minor"/>
      </rPr>
      <t>Tra</t>
    </r>
    <r>
      <rPr>
        <sz val="11"/>
        <color rgb="FF282828"/>
        <rFont val="Calibri"/>
        <family val="2"/>
        <scheme val="minor"/>
      </rPr>
      <t>i</t>
    </r>
    <r>
      <rPr>
        <sz val="11"/>
        <color rgb="FF010101"/>
        <rFont val="Calibri"/>
        <family val="2"/>
        <scheme val="minor"/>
      </rPr>
      <t>lbla</t>
    </r>
    <r>
      <rPr>
        <sz val="11"/>
        <color rgb="FF282828"/>
        <rFont val="Calibri"/>
        <family val="2"/>
        <scheme val="minor"/>
      </rPr>
      <t>zer</t>
    </r>
  </si>
  <si>
    <r>
      <rPr>
        <sz val="11"/>
        <color rgb="FF181818"/>
        <rFont val="Calibri"/>
        <family val="2"/>
        <scheme val="minor"/>
      </rPr>
      <t xml:space="preserve">Military Surplus </t>
    </r>
    <r>
      <rPr>
        <sz val="11"/>
        <color rgb="FF282828"/>
        <rFont val="Calibri"/>
        <family val="2"/>
        <scheme val="minor"/>
      </rPr>
      <t>Vehic</t>
    </r>
    <r>
      <rPr>
        <sz val="11"/>
        <color rgb="FF010101"/>
        <rFont val="Calibri"/>
        <family val="2"/>
        <scheme val="minor"/>
      </rPr>
      <t>l</t>
    </r>
    <r>
      <rPr>
        <sz val="11"/>
        <color rgb="FF282828"/>
        <rFont val="Calibri"/>
        <family val="2"/>
        <scheme val="minor"/>
      </rPr>
      <t>e</t>
    </r>
  </si>
  <si>
    <r>
      <rPr>
        <sz val="11"/>
        <color rgb="FF1D1D1D"/>
        <rFont val="Calibri"/>
        <family val="2"/>
        <scheme val="minor"/>
      </rPr>
      <t>Sing</t>
    </r>
    <r>
      <rPr>
        <sz val="11"/>
        <color rgb="FF010101"/>
        <rFont val="Calibri"/>
        <family val="2"/>
        <scheme val="minor"/>
      </rPr>
      <t>l</t>
    </r>
    <r>
      <rPr>
        <sz val="11"/>
        <color rgb="FF1D1D1D"/>
        <rFont val="Calibri"/>
        <family val="2"/>
        <scheme val="minor"/>
      </rPr>
      <t>e D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u</t>
    </r>
    <r>
      <rPr>
        <sz val="11"/>
        <color rgb="FF010101"/>
        <rFont val="Calibri"/>
        <family val="2"/>
        <scheme val="minor"/>
      </rPr>
      <t xml:space="preserve">m </t>
    </r>
    <r>
      <rPr>
        <sz val="11"/>
        <color rgb="FF1D1D1D"/>
        <rFont val="Calibri"/>
        <family val="2"/>
        <scheme val="minor"/>
      </rPr>
      <t>V</t>
    </r>
    <r>
      <rPr>
        <sz val="11"/>
        <color rgb="FF010101"/>
        <rFont val="Calibri"/>
        <family val="2"/>
        <scheme val="minor"/>
      </rPr>
      <t>i</t>
    </r>
    <r>
      <rPr>
        <sz val="11"/>
        <color rgb="FF1D1D1D"/>
        <rFont val="Calibri"/>
        <family val="2"/>
        <scheme val="minor"/>
      </rPr>
      <t>b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>atory Co</t>
    </r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pactor</t>
    </r>
  </si>
  <si>
    <r>
      <rPr>
        <sz val="11"/>
        <color rgb="FF1F1F1F"/>
        <rFont val="Calibri"/>
        <family val="2"/>
        <scheme val="minor"/>
      </rPr>
      <t>Ope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/C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osed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</si>
  <si>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1A1A1A"/>
        <rFont val="Calibri"/>
        <family val="2"/>
        <scheme val="minor"/>
      </rPr>
      <t>ucket Capac</t>
    </r>
    <r>
      <rPr>
        <sz val="11"/>
        <color rgb="FF010101"/>
        <rFont val="Calibri"/>
        <family val="2"/>
        <scheme val="minor"/>
      </rPr>
      <t>i</t>
    </r>
    <r>
      <rPr>
        <sz val="11"/>
        <color rgb="FF1A1A1A"/>
        <rFont val="Calibri"/>
        <family val="2"/>
        <scheme val="minor"/>
      </rPr>
      <t>ty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</si>
  <si>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1A1A1A"/>
        <rFont val="Calibri"/>
        <family val="2"/>
        <scheme val="minor"/>
      </rPr>
      <t>ucket Capacity</t>
    </r>
  </si>
  <si>
    <r>
      <rPr>
        <sz val="11"/>
        <color rgb="FF010101"/>
        <rFont val="Calibri"/>
        <family val="2"/>
        <scheme val="minor"/>
      </rPr>
      <t>B</t>
    </r>
    <r>
      <rPr>
        <sz val="11"/>
        <color rgb="FF1A1A1A"/>
        <rFont val="Calibri"/>
        <family val="2"/>
        <scheme val="minor"/>
      </rPr>
      <t>ucket Capac</t>
    </r>
    <r>
      <rPr>
        <sz val="11"/>
        <color rgb="FF010101"/>
        <rFont val="Calibri"/>
        <family val="2"/>
        <scheme val="minor"/>
      </rPr>
      <t>i</t>
    </r>
    <r>
      <rPr>
        <sz val="11"/>
        <color rgb="FF2A2A2A"/>
        <rFont val="Calibri"/>
        <family val="2"/>
        <scheme val="minor"/>
      </rPr>
      <t>ty</t>
    </r>
  </si>
  <si>
    <r>
      <rPr>
        <sz val="11"/>
        <color rgb="FF010101"/>
        <rFont val="Calibri"/>
        <family val="2"/>
        <scheme val="minor"/>
      </rPr>
      <t xml:space="preserve">11 </t>
    </r>
    <r>
      <rPr>
        <sz val="11"/>
        <color rgb="FF1A1A1A"/>
        <rFont val="Calibri"/>
        <family val="2"/>
        <scheme val="minor"/>
      </rPr>
      <t>C</t>
    </r>
    <r>
      <rPr>
        <sz val="11"/>
        <color rgb="FF010101"/>
        <rFont val="Calibri"/>
        <family val="2"/>
        <scheme val="minor"/>
      </rPr>
      <t>ft</t>
    </r>
  </si>
  <si>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and-</t>
    </r>
    <r>
      <rPr>
        <sz val="11"/>
        <color rgb="FF010101"/>
        <rFont val="Calibri"/>
        <family val="2"/>
        <scheme val="minor"/>
      </rPr>
      <t>H</t>
    </r>
    <r>
      <rPr>
        <sz val="11"/>
        <color rgb="FF1A1A1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d</t>
    </r>
    <r>
      <rPr>
        <sz val="11"/>
        <color rgb="FF414141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Pave</t>
    </r>
    <r>
      <rPr>
        <sz val="11"/>
        <color rgb="FF010101"/>
        <rFont val="Calibri"/>
        <family val="2"/>
        <scheme val="minor"/>
      </rPr>
      <t>m</t>
    </r>
    <r>
      <rPr>
        <sz val="11"/>
        <color rgb="FF1A1A1A"/>
        <rFont val="Calibri"/>
        <family val="2"/>
        <scheme val="minor"/>
      </rPr>
      <t>ent B</t>
    </r>
    <r>
      <rPr>
        <sz val="11"/>
        <color rgb="FF010101"/>
        <rFont val="Calibri"/>
        <family val="2"/>
        <scheme val="minor"/>
      </rPr>
      <t>r</t>
    </r>
    <r>
      <rPr>
        <sz val="11"/>
        <color rgb="FF1A1A1A"/>
        <rFont val="Calibri"/>
        <family val="2"/>
        <scheme val="minor"/>
      </rPr>
      <t>eake</t>
    </r>
    <r>
      <rPr>
        <sz val="11"/>
        <color rgb="FF010101"/>
        <rFont val="Calibri"/>
        <family val="2"/>
        <scheme val="minor"/>
      </rPr>
      <t>r</t>
    </r>
    <r>
      <rPr>
        <sz val="11"/>
        <color rgb="FF1A1A1A"/>
        <rFont val="Calibri"/>
        <family val="2"/>
        <scheme val="minor"/>
      </rPr>
      <t>s</t>
    </r>
  </si>
  <si>
    <r>
      <rPr>
        <sz val="11"/>
        <color rgb="FF1A1A1A"/>
        <rFont val="Calibri"/>
        <family val="2"/>
        <scheme val="minor"/>
      </rPr>
      <t>M</t>
    </r>
    <r>
      <rPr>
        <sz val="11"/>
        <color rgb="FF010101"/>
        <rFont val="Calibri"/>
        <family val="2"/>
        <scheme val="minor"/>
      </rPr>
      <t>i</t>
    </r>
    <r>
      <rPr>
        <sz val="11"/>
        <color rgb="FF2A2A2A"/>
        <rFont val="Calibri"/>
        <family val="2"/>
        <scheme val="minor"/>
      </rPr>
      <t>xe</t>
    </r>
    <r>
      <rPr>
        <sz val="11"/>
        <color rgb="FF010101"/>
        <rFont val="Calibri"/>
        <family val="2"/>
        <scheme val="minor"/>
      </rPr>
      <t>r</t>
    </r>
    <r>
      <rPr>
        <sz val="11"/>
        <color rgb="FF2A2A2A"/>
        <rFont val="Calibri"/>
        <family val="2"/>
        <scheme val="minor"/>
      </rPr>
      <t xml:space="preserve">, </t>
    </r>
    <r>
      <rPr>
        <sz val="11"/>
        <color rgb="FF1A1A1A"/>
        <rFont val="Calibri"/>
        <family val="2"/>
        <scheme val="minor"/>
      </rPr>
      <t>Conc</t>
    </r>
    <r>
      <rPr>
        <sz val="11"/>
        <color rgb="FF010101"/>
        <rFont val="Calibri"/>
        <family val="2"/>
        <scheme val="minor"/>
      </rPr>
      <t>r</t>
    </r>
    <r>
      <rPr>
        <sz val="11"/>
        <color rgb="FF1A1A1A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t</t>
    </r>
    <r>
      <rPr>
        <sz val="11"/>
        <color rgb="FF1A1A1A"/>
        <rFont val="Calibri"/>
        <family val="2"/>
        <scheme val="minor"/>
      </rPr>
      <t xml:space="preserve">e </t>
    </r>
    <r>
      <rPr>
        <sz val="11"/>
        <color rgb="FF010101"/>
        <rFont val="Calibri"/>
        <family val="2"/>
        <scheme val="minor"/>
      </rPr>
      <t>P</t>
    </r>
    <r>
      <rPr>
        <sz val="11"/>
        <color rgb="FF1A1A1A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rt</t>
    </r>
    <r>
      <rPr>
        <sz val="11"/>
        <color rgb="FF1A1A1A"/>
        <rFont val="Calibri"/>
        <family val="2"/>
        <scheme val="minor"/>
      </rPr>
      <t>ab</t>
    </r>
    <r>
      <rPr>
        <sz val="11"/>
        <color rgb="FF010101"/>
        <rFont val="Calibri"/>
        <family val="2"/>
        <scheme val="minor"/>
      </rPr>
      <t>l</t>
    </r>
    <r>
      <rPr>
        <sz val="11"/>
        <color rgb="FF1A1A1A"/>
        <rFont val="Calibri"/>
        <family val="2"/>
        <scheme val="minor"/>
      </rPr>
      <t>e</t>
    </r>
  </si>
  <si>
    <t>7CY</t>
  </si>
  <si>
    <r>
      <rPr>
        <sz val="11"/>
        <color rgb="FF030303"/>
        <rFont val="Calibri"/>
        <family val="2"/>
        <scheme val="minor"/>
      </rPr>
      <t>F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 xml:space="preserve">rk Lift  </t>
    </r>
    <r>
      <rPr>
        <sz val="11"/>
        <color rgb="FF1F1F1F"/>
        <rFont val="Calibri"/>
        <family val="2"/>
        <scheme val="minor"/>
      </rPr>
      <t>Ma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ri</t>
    </r>
    <r>
      <rPr>
        <sz val="11"/>
        <color rgb="FF1F1F1F"/>
        <rFont val="Calibri"/>
        <family val="2"/>
        <scheme val="minor"/>
      </rPr>
      <t xml:space="preserve">al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and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</si>
  <si>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>m</t>
    </r>
    <r>
      <rPr>
        <sz val="11"/>
        <color rgb="FF1D1D1D"/>
        <rFont val="Calibri"/>
        <family val="2"/>
        <scheme val="minor"/>
      </rPr>
      <t>pac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 xml:space="preserve">or, </t>
    </r>
    <r>
      <rPr>
        <sz val="11"/>
        <color rgb="FF010101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owed</t>
    </r>
    <r>
      <rPr>
        <sz val="11"/>
        <color rgb="FF3F3F3F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Vibrato</t>
    </r>
    <r>
      <rPr>
        <sz val="11"/>
        <color rgb="FF010101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 xml:space="preserve">y </t>
    </r>
    <r>
      <rPr>
        <sz val="11"/>
        <color rgb="FF010101"/>
        <rFont val="Calibri"/>
        <family val="2"/>
        <scheme val="minor"/>
      </rPr>
      <t>D</t>
    </r>
    <r>
      <rPr>
        <sz val="11"/>
        <color rgb="FF1D1D1D"/>
        <rFont val="Calibri"/>
        <family val="2"/>
        <scheme val="minor"/>
      </rPr>
      <t>rum</t>
    </r>
  </si>
  <si>
    <r>
      <rPr>
        <sz val="11"/>
        <color rgb="FF1F1F1F"/>
        <rFont val="Calibri"/>
        <family val="2"/>
        <scheme val="minor"/>
      </rPr>
      <t xml:space="preserve">2007 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odel G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ada</t>
    </r>
    <r>
      <rPr>
        <sz val="11"/>
        <color rgb="FF030303"/>
        <rFont val="Calibri"/>
        <family val="2"/>
        <scheme val="minor"/>
      </rPr>
      <t xml:space="preserve">ll </t>
    </r>
    <r>
      <rPr>
        <sz val="11"/>
        <color rgb="FF1F1F1F"/>
        <rFont val="Calibri"/>
        <family val="2"/>
        <scheme val="minor"/>
      </rPr>
      <t>X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3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00 III</t>
    </r>
  </si>
  <si>
    <r>
      <rPr>
        <sz val="11"/>
        <color rgb="FF1F1F1F"/>
        <rFont val="Calibri"/>
        <family val="2"/>
        <scheme val="minor"/>
      </rPr>
      <t xml:space="preserve">2003 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 xml:space="preserve">odel </t>
    </r>
    <r>
      <rPr>
        <sz val="11"/>
        <color rgb="FF030303"/>
        <rFont val="Calibri"/>
        <family val="2"/>
        <scheme val="minor"/>
      </rPr>
      <t>Gr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d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 xml:space="preserve">ll </t>
    </r>
    <r>
      <rPr>
        <sz val="11"/>
        <color rgb="FF1F1F1F"/>
        <rFont val="Calibri"/>
        <family val="2"/>
        <scheme val="minor"/>
      </rPr>
      <t>X</t>
    </r>
    <r>
      <rPr>
        <sz val="11"/>
        <color rgb="FF030303"/>
        <rFont val="Calibri"/>
        <family val="2"/>
        <scheme val="minor"/>
      </rPr>
      <t>L4100 III</t>
    </r>
  </si>
  <si>
    <r>
      <rPr>
        <sz val="11"/>
        <color rgb="FF2A2A2A"/>
        <rFont val="Calibri"/>
        <family val="2"/>
        <scheme val="minor"/>
      </rPr>
      <t xml:space="preserve">2002 </t>
    </r>
    <r>
      <rPr>
        <sz val="11"/>
        <color rgb="FF010101"/>
        <rFont val="Calibri"/>
        <family val="2"/>
        <scheme val="minor"/>
      </rPr>
      <t>L</t>
    </r>
    <r>
      <rPr>
        <sz val="11"/>
        <color rgb="FF2A2A2A"/>
        <rFont val="Calibri"/>
        <family val="2"/>
        <scheme val="minor"/>
      </rPr>
      <t>eeboy</t>
    </r>
    <r>
      <rPr>
        <sz val="11"/>
        <color rgb="FF1A1A1A"/>
        <rFont val="Calibri"/>
        <family val="2"/>
        <scheme val="minor"/>
      </rPr>
      <t xml:space="preserve"> Conveyor </t>
    </r>
    <r>
      <rPr>
        <sz val="11"/>
        <color rgb="FF010101"/>
        <rFont val="Calibri"/>
        <family val="2"/>
        <scheme val="minor"/>
      </rPr>
      <t>B</t>
    </r>
    <r>
      <rPr>
        <sz val="11"/>
        <color rgb="FF2A2A2A"/>
        <rFont val="Calibri"/>
        <family val="2"/>
        <scheme val="minor"/>
      </rPr>
      <t xml:space="preserve">elt
</t>
    </r>
    <r>
      <rPr>
        <sz val="11"/>
        <color rgb="FF010101"/>
        <rFont val="Calibri"/>
        <family val="2"/>
        <scheme val="minor"/>
      </rPr>
      <t>E</t>
    </r>
    <r>
      <rPr>
        <sz val="11"/>
        <color rgb="FF2A2A2A"/>
        <rFont val="Calibri"/>
        <family val="2"/>
        <scheme val="minor"/>
      </rPr>
      <t>xtensio</t>
    </r>
    <r>
      <rPr>
        <sz val="11"/>
        <color rgb="FF010101"/>
        <rFont val="Calibri"/>
        <family val="2"/>
        <scheme val="minor"/>
      </rPr>
      <t>n</t>
    </r>
  </si>
  <si>
    <r>
      <rPr>
        <sz val="11"/>
        <color rgb="FF1F1F1F"/>
        <rFont val="Calibri"/>
        <family val="2"/>
        <scheme val="minor"/>
      </rPr>
      <t>96"W x 20"</t>
    </r>
    <r>
      <rPr>
        <sz val="11"/>
        <color rgb="FF030303"/>
        <rFont val="Calibri"/>
        <family val="2"/>
        <scheme val="minor"/>
      </rPr>
      <t>0</t>
    </r>
  </si>
  <si>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rti</t>
    </r>
    <r>
      <rPr>
        <sz val="11"/>
        <color rgb="FF1F1F1F"/>
        <rFont val="Calibri"/>
        <family val="2"/>
        <scheme val="minor"/>
      </rPr>
      <t>cu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ated 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escop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g.</t>
    </r>
  </si>
  <si>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rt</t>
    </r>
    <r>
      <rPr>
        <sz val="11"/>
        <color rgb="FF1F1F1F"/>
        <rFont val="Calibri"/>
        <family val="2"/>
        <scheme val="minor"/>
      </rPr>
      <t>icu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ed a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 xml:space="preserve">d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>escop</t>
    </r>
    <r>
      <rPr>
        <sz val="11"/>
        <color rgb="FF030303"/>
        <rFont val="Calibri"/>
        <family val="2"/>
        <scheme val="minor"/>
      </rPr>
      <t>in</t>
    </r>
    <r>
      <rPr>
        <sz val="11"/>
        <color rgb="FF1F1F1F"/>
        <rFont val="Calibri"/>
        <family val="2"/>
        <scheme val="minor"/>
      </rPr>
      <t>g.</t>
    </r>
  </si>
  <si>
    <r>
      <rPr>
        <sz val="11"/>
        <color rgb="FF1F1F1F"/>
        <rFont val="Calibri"/>
        <family val="2"/>
        <scheme val="minor"/>
      </rPr>
      <t>Os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kosh Pave</t>
    </r>
    <r>
      <rPr>
        <sz val="11"/>
        <color rgb="FF030303"/>
        <rFont val="Calibri"/>
        <family val="2"/>
        <scheme val="minor"/>
      </rPr>
      <t>m</t>
    </r>
    <r>
      <rPr>
        <sz val="11"/>
        <color rgb="FF1F1F1F"/>
        <rFont val="Calibri"/>
        <family val="2"/>
        <scheme val="minor"/>
      </rPr>
      <t>en</t>
    </r>
    <r>
      <rPr>
        <sz val="11"/>
        <color rgb="FF030303"/>
        <rFont val="Calibri"/>
        <family val="2"/>
        <scheme val="minor"/>
      </rPr>
      <t xml:space="preserve">t </t>
    </r>
    <r>
      <rPr>
        <sz val="11"/>
        <color rgb="FF1F1F1F"/>
        <rFont val="Calibri"/>
        <family val="2"/>
        <scheme val="minor"/>
      </rPr>
      <t>Sweepe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</si>
  <si>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  <r>
      <rPr>
        <sz val="11"/>
        <color rgb="FF343434"/>
        <rFont val="Calibri"/>
        <family val="2"/>
        <scheme val="minor"/>
      </rPr>
      <t xml:space="preserve">, </t>
    </r>
    <r>
      <rPr>
        <sz val="11"/>
        <color rgb="FF1D1D1D"/>
        <rFont val="Calibri"/>
        <family val="2"/>
        <scheme val="minor"/>
      </rPr>
      <t>Cove</t>
    </r>
    <r>
      <rPr>
        <sz val="11"/>
        <color rgb="FF030303"/>
        <rFont val="Calibri"/>
        <family val="2"/>
        <scheme val="minor"/>
      </rPr>
      <t>r</t>
    </r>
    <r>
      <rPr>
        <sz val="11"/>
        <color rgb="FF1D1D1D"/>
        <rFont val="Calibri"/>
        <family val="2"/>
        <scheme val="minor"/>
      </rPr>
      <t xml:space="preserve">ed </t>
    </r>
    <r>
      <rPr>
        <sz val="11"/>
        <color rgb="FF030303"/>
        <rFont val="Calibri"/>
        <family val="2"/>
        <scheme val="minor"/>
      </rPr>
      <t>Utilit</t>
    </r>
    <r>
      <rPr>
        <sz val="11"/>
        <color rgb="FF1D1D1D"/>
        <rFont val="Calibri"/>
        <family val="2"/>
        <scheme val="minor"/>
      </rPr>
      <t xml:space="preserve">y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aile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</si>
  <si>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1D1D1D"/>
        <rFont val="Calibri"/>
        <family val="2"/>
        <scheme val="minor"/>
      </rPr>
      <t>8</t>
    </r>
    <r>
      <rPr>
        <sz val="11"/>
        <color rgb="FF030303"/>
        <rFont val="Calibri"/>
        <family val="2"/>
        <scheme val="minor"/>
      </rPr>
      <t xml:space="preserve">' </t>
    </r>
    <r>
      <rPr>
        <sz val="11"/>
        <color rgb="FF1D1D1D"/>
        <rFont val="Calibri"/>
        <family val="2"/>
        <scheme val="minor"/>
      </rPr>
      <t xml:space="preserve">x 32'  </t>
    </r>
    <r>
      <rPr>
        <sz val="11"/>
        <color rgb="FF030303"/>
        <rFont val="Calibri"/>
        <family val="2"/>
        <scheme val="minor"/>
      </rPr>
      <t>fl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bed wa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D1D1D"/>
        <rFont val="Calibri"/>
        <family val="2"/>
        <scheme val="minor"/>
      </rPr>
      <t>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</si>
  <si>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li</t>
    </r>
    <r>
      <rPr>
        <sz val="11"/>
        <color rgb="FF1F1F1F"/>
        <rFont val="Calibri"/>
        <family val="2"/>
        <scheme val="minor"/>
      </rPr>
      <t>g</t>
    </r>
    <r>
      <rPr>
        <sz val="11"/>
        <color rgb="FF030303"/>
        <rFont val="Calibri"/>
        <family val="2"/>
        <scheme val="minor"/>
      </rPr>
      <t xml:space="preserve">ht </t>
    </r>
    <r>
      <rPr>
        <sz val="11"/>
        <color rgb="FF1F1F1F"/>
        <rFont val="Calibri"/>
        <family val="2"/>
        <scheme val="minor"/>
      </rPr>
      <t>d</t>
    </r>
    <r>
      <rPr>
        <sz val="11"/>
        <color rgb="FF030303"/>
        <rFont val="Calibri"/>
        <family val="2"/>
        <scheme val="minor"/>
      </rPr>
      <t>u</t>
    </r>
    <r>
      <rPr>
        <sz val="11"/>
        <color rgb="FF1F1F1F"/>
        <rFont val="Calibri"/>
        <family val="2"/>
        <scheme val="minor"/>
      </rPr>
      <t>ty, class 1</t>
    </r>
  </si>
  <si>
    <r>
      <rPr>
        <sz val="11"/>
        <color rgb="FF1F1F1F"/>
        <rFont val="Calibri"/>
        <family val="2"/>
        <scheme val="minor"/>
      </rPr>
      <t>Vehic</t>
    </r>
    <r>
      <rPr>
        <sz val="11"/>
        <color rgb="FF030303"/>
        <rFont val="Calibri"/>
        <family val="2"/>
        <scheme val="minor"/>
      </rPr>
      <t>l</t>
    </r>
    <r>
      <rPr>
        <sz val="11"/>
        <color rgb="FF1F1F1F"/>
        <rFont val="Calibri"/>
        <family val="2"/>
        <scheme val="minor"/>
      </rPr>
      <t xml:space="preserve">e,  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 xml:space="preserve">ecrea </t>
    </r>
    <r>
      <rPr>
        <sz val="11"/>
        <color rgb="FF030303"/>
        <rFont val="Calibri"/>
        <family val="2"/>
        <scheme val="minor"/>
      </rPr>
      <t>ti</t>
    </r>
    <r>
      <rPr>
        <sz val="11"/>
        <color rgb="FF1F1F1F"/>
        <rFont val="Calibri"/>
        <family val="2"/>
        <scheme val="minor"/>
      </rPr>
      <t>o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l</t>
    </r>
  </si>
  <si>
    <t>Motor Coach</t>
  </si>
  <si>
    <r>
      <rPr>
        <sz val="11"/>
        <color rgb="FF1F1F1F"/>
        <rFont val="Calibri"/>
        <family val="2"/>
        <scheme val="minor"/>
      </rPr>
      <t>Van</t>
    </r>
    <r>
      <rPr>
        <sz val="11"/>
        <color rgb="FF030303"/>
        <rFont val="Calibri"/>
        <family val="2"/>
        <scheme val="minor"/>
      </rPr>
      <t>-u</t>
    </r>
    <r>
      <rPr>
        <sz val="11"/>
        <color rgb="FF1F1F1F"/>
        <rFont val="Calibri"/>
        <family val="2"/>
        <scheme val="minor"/>
      </rPr>
      <t xml:space="preserve">p 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 xml:space="preserve">o </t>
    </r>
    <r>
      <rPr>
        <sz val="11"/>
        <color rgb="FF030303"/>
        <rFont val="Calibri"/>
        <family val="2"/>
        <scheme val="minor"/>
      </rPr>
      <t>1</t>
    </r>
    <r>
      <rPr>
        <sz val="11"/>
        <color rgb="FF1F1F1F"/>
        <rFont val="Calibri"/>
        <family val="2"/>
        <scheme val="minor"/>
      </rPr>
      <t>5 passe</t>
    </r>
    <r>
      <rPr>
        <sz val="11"/>
        <color rgb="FF030303"/>
        <rFont val="Calibri"/>
        <family val="2"/>
        <scheme val="minor"/>
      </rPr>
      <t>n</t>
    </r>
    <r>
      <rPr>
        <sz val="11"/>
        <color rgb="FF1F1F1F"/>
        <rFont val="Calibri"/>
        <family val="2"/>
        <scheme val="minor"/>
      </rPr>
      <t>ge</t>
    </r>
    <r>
      <rPr>
        <sz val="11"/>
        <color rgb="FF030303"/>
        <rFont val="Calibri"/>
        <family val="2"/>
        <scheme val="minor"/>
      </rPr>
      <t>r</t>
    </r>
  </si>
  <si>
    <r>
      <rPr>
        <sz val="11"/>
        <color rgb="FF030303"/>
        <rFont val="Calibri"/>
        <family val="2"/>
        <scheme val="minor"/>
      </rPr>
      <t>Tru</t>
    </r>
    <r>
      <rPr>
        <sz val="11"/>
        <color rgb="FF1F1F1F"/>
        <rFont val="Calibri"/>
        <family val="2"/>
        <scheme val="minor"/>
      </rPr>
      <t xml:space="preserve">ck,  </t>
    </r>
    <r>
      <rPr>
        <sz val="11"/>
        <color rgb="FF030303"/>
        <rFont val="Calibri"/>
        <family val="2"/>
        <scheme val="minor"/>
      </rPr>
      <t>Tr</t>
    </r>
    <r>
      <rPr>
        <sz val="11"/>
        <color rgb="FF1F1F1F"/>
        <rFont val="Calibri"/>
        <family val="2"/>
        <scheme val="minor"/>
      </rPr>
      <t>actor</t>
    </r>
  </si>
  <si>
    <t>Generator Large</t>
  </si>
  <si>
    <t>2000KW</t>
  </si>
  <si>
    <r>
      <rPr>
        <sz val="11"/>
        <color rgb="FF030303"/>
        <rFont val="Calibri"/>
        <family val="2"/>
        <scheme val="minor"/>
      </rPr>
      <t>Tr</t>
    </r>
    <r>
      <rPr>
        <sz val="11"/>
        <color rgb="FF1D1D1D"/>
        <rFont val="Calibri"/>
        <family val="2"/>
        <scheme val="minor"/>
      </rPr>
      <t>a</t>
    </r>
    <r>
      <rPr>
        <sz val="11"/>
        <color rgb="FF030303"/>
        <rFont val="Calibri"/>
        <family val="2"/>
        <scheme val="minor"/>
      </rPr>
      <t>il</t>
    </r>
    <r>
      <rPr>
        <sz val="11"/>
        <color rgb="FF1D1D1D"/>
        <rFont val="Calibri"/>
        <family val="2"/>
        <scheme val="minor"/>
      </rPr>
      <t>er, O</t>
    </r>
    <r>
      <rPr>
        <sz val="11"/>
        <color rgb="FF030303"/>
        <rFont val="Calibri"/>
        <family val="2"/>
        <scheme val="minor"/>
      </rPr>
      <t>ffi</t>
    </r>
    <r>
      <rPr>
        <sz val="11"/>
        <color rgb="FF1D1D1D"/>
        <rFont val="Calibri"/>
        <family val="2"/>
        <scheme val="minor"/>
      </rPr>
      <t>ce</t>
    </r>
  </si>
  <si>
    <t>8327-1</t>
  </si>
  <si>
    <t>800KW</t>
  </si>
  <si>
    <t>8328-1</t>
  </si>
  <si>
    <t>900KW</t>
  </si>
  <si>
    <r>
      <rPr>
        <sz val="11"/>
        <color rgb="FF1F1F1F"/>
        <rFont val="Calibri"/>
        <family val="2"/>
        <scheme val="minor"/>
      </rPr>
      <t>Genera</t>
    </r>
    <r>
      <rPr>
        <sz val="11"/>
        <color rgb="FF030303"/>
        <rFont val="Calibri"/>
        <family val="2"/>
        <scheme val="minor"/>
      </rPr>
      <t>t</t>
    </r>
    <r>
      <rPr>
        <sz val="11"/>
        <color rgb="FF1F1F1F"/>
        <rFont val="Calibri"/>
        <family val="2"/>
        <scheme val="minor"/>
      </rPr>
      <t>or La</t>
    </r>
    <r>
      <rPr>
        <sz val="11"/>
        <color rgb="FF030303"/>
        <rFont val="Calibri"/>
        <family val="2"/>
        <scheme val="minor"/>
      </rPr>
      <t>r</t>
    </r>
    <r>
      <rPr>
        <sz val="11"/>
        <color rgb="FF1F1F1F"/>
        <rFont val="Calibri"/>
        <family val="2"/>
        <scheme val="minor"/>
      </rPr>
      <t>ge</t>
    </r>
    <r>
      <rPr>
        <sz val="11"/>
        <rFont val="Calibri"/>
        <family val="2"/>
        <scheme val="minor"/>
      </rPr>
      <t xml:space="preserve"> *For 800KW - use CC 8327-1*</t>
    </r>
  </si>
  <si>
    <r>
      <rPr>
        <sz val="11"/>
        <color rgb="FF1F1F1F"/>
        <rFont val="Calibri"/>
        <family val="2"/>
        <scheme val="minor"/>
      </rPr>
      <t xml:space="preserve">Generator </t>
    </r>
    <r>
      <rPr>
        <sz val="11"/>
        <color rgb="FF030303"/>
        <rFont val="Calibri"/>
        <family val="2"/>
        <scheme val="minor"/>
      </rPr>
      <t>H</t>
    </r>
    <r>
      <rPr>
        <sz val="11"/>
        <color rgb="FF1F1F1F"/>
        <rFont val="Calibri"/>
        <family val="2"/>
        <scheme val="minor"/>
      </rPr>
      <t>eavy Duty</t>
    </r>
    <r>
      <rPr>
        <sz val="11"/>
        <rFont val="Calibri"/>
        <family val="2"/>
        <scheme val="minor"/>
      </rPr>
      <t xml:space="preserve"> *For 2000KW - use CC 8328-1*</t>
    </r>
  </si>
  <si>
    <t>Equipment</t>
  </si>
  <si>
    <t>Specification</t>
  </si>
  <si>
    <t>Note</t>
  </si>
  <si>
    <t>Rate</t>
  </si>
  <si>
    <t>1100 CFM</t>
  </si>
  <si>
    <t>1600 CFM</t>
  </si>
  <si>
    <t>Gasoline Powered Message Board,</t>
  </si>
  <si>
    <t>Solar Powered Arrow/Message Board</t>
  </si>
  <si>
    <t>SMC 5000 Mast-Mini </t>
  </si>
  <si>
    <t>Mini Matrix Board, Smaller 3' x 6' Display</t>
  </si>
  <si>
    <t>Solar Powered Message Board</t>
  </si>
  <si>
    <t>PCMS-1500</t>
  </si>
  <si>
    <t>Full Matrix Board, Display</t>
  </si>
  <si>
    <t>Auger, Tractor Mounted</t>
  </si>
  <si>
    <t>Includes digger, boom &amp; mounting hardware</t>
  </si>
  <si>
    <t>Auger, Truck Mounted</t>
  </si>
  <si>
    <t>Includes digger, boom &amp; mounting hardware and Tractor rate.</t>
  </si>
  <si>
    <t>Hydraulic Sign Post Driver</t>
  </si>
  <si>
    <t>Greenlee; HPD-HV-U</t>
  </si>
  <si>
    <t>W/ 13 Hp power unit, 2ksi preasure</t>
  </si>
  <si>
    <t>w/Double Hose Assembly</t>
  </si>
  <si>
    <t>8064-1</t>
  </si>
  <si>
    <t>Drophammar (D)</t>
  </si>
  <si>
    <t>8" x 8" x 10"'</t>
  </si>
  <si>
    <t>Guard Rail Post</t>
  </si>
  <si>
    <t>Horizontal Directional Boring Machine</t>
  </si>
  <si>
    <t>DD-140B YR-2003</t>
  </si>
  <si>
    <t>Average to 7,000 lbs</t>
  </si>
  <si>
    <t>7,000 - 10,000 lbs</t>
  </si>
  <si>
    <t>JT920L (2013)</t>
  </si>
  <si>
    <t>8067-1</t>
  </si>
  <si>
    <t>Directional Boring Machine</t>
  </si>
  <si>
    <t>Vermeer D24X40A (disc. 2001)</t>
  </si>
  <si>
    <t>Spindle Torque 4000 ft/lb</t>
  </si>
  <si>
    <t>Bush Hog</t>
  </si>
  <si>
    <t>Bush Hog - Model 326</t>
  </si>
  <si>
    <t>Single Spindle Rotary Cutters</t>
  </si>
  <si>
    <t>8068-1</t>
  </si>
  <si>
    <t>Bush Hog - Model 3210</t>
  </si>
  <si>
    <t>Lift, Pull, Semi-Mount &amp; Offset Model</t>
  </si>
  <si>
    <t>8068-2</t>
  </si>
  <si>
    <t>Bush Hog - Model 2815</t>
  </si>
  <si>
    <t>Flex Wing Rotary Cutters</t>
  </si>
  <si>
    <t>Ford Explorer</t>
  </si>
  <si>
    <t>6 or 8 cl</t>
  </si>
  <si>
    <t>285 to 300</t>
  </si>
  <si>
    <t>EcoBoost V-6</t>
  </si>
  <si>
    <t>2015 Model</t>
  </si>
  <si>
    <t>MRAP Armored Rescue Vehicle</t>
  </si>
  <si>
    <t>Search and Rescue</t>
  </si>
  <si>
    <t>Military Surplus Vehicle</t>
  </si>
  <si>
    <t>375-450</t>
  </si>
  <si>
    <t>Qualified foe operational rate on</t>
  </si>
  <si>
    <t>MRAP C-MTV</t>
  </si>
  <si>
    <t>Multi-Theater (Military Surplus)Vehicle</t>
  </si>
  <si>
    <t>gvwr 55000 Lbs</t>
  </si>
  <si>
    <t>8079-1</t>
  </si>
  <si>
    <t>MRPA with 6-Tires</t>
  </si>
  <si>
    <t>8079-2</t>
  </si>
  <si>
    <t>MRAP- BAE CAIMAN II Model</t>
  </si>
  <si>
    <t>Police Armored Rescue/SWAT Team Vehicle</t>
  </si>
  <si>
    <t>9.0-10.0</t>
  </si>
  <si>
    <t>15-17</t>
  </si>
  <si>
    <t>All Terrain Vehicle</t>
  </si>
  <si>
    <t>Polaris-Ranger 900</t>
  </si>
  <si>
    <t>Honda Pioneer-1000-3</t>
  </si>
  <si>
    <t>Push by Tug-Boat</t>
  </si>
  <si>
    <t>Conquest</t>
  </si>
  <si>
    <t>Jet Ski</t>
  </si>
  <si>
    <t>3-seater</t>
  </si>
  <si>
    <t>Boat, Inflatable Rescue Raft</t>
  </si>
  <si>
    <t>11 passenger capacity</t>
  </si>
  <si>
    <t>Boat, Removable Engine</t>
  </si>
  <si>
    <t>Pavement Brooms</t>
  </si>
  <si>
    <t>Self Propelled</t>
  </si>
  <si>
    <t>to 37</t>
  </si>
  <si>
    <t>Broom, Pavement, Mounted</t>
  </si>
  <si>
    <t>Gasoline powered Toro Pro Force</t>
  </si>
  <si>
    <t>8183-1</t>
  </si>
  <si>
    <t>Mosquito Sprayer</t>
  </si>
  <si>
    <t>2015 Adapco Guardian 95 ES</t>
  </si>
  <si>
    <t>15-gal; 350 lbs</t>
  </si>
  <si>
    <t>Bar Length = 20 in</t>
  </si>
  <si>
    <t>Bar Length = 16 in</t>
  </si>
  <si>
    <t>2.5 cu in</t>
  </si>
  <si>
    <t>Bar Length = 25 in</t>
  </si>
  <si>
    <t>7.5 cu in</t>
  </si>
  <si>
    <t>Bar Length = 18 in</t>
  </si>
  <si>
    <t>4.0 cu in</t>
  </si>
  <si>
    <t>Loader - Tractor - Knuckleboom</t>
  </si>
  <si>
    <t>model Barko 595 ML</t>
  </si>
  <si>
    <t>2-ton pavement roller</t>
  </si>
  <si>
    <t>to 76" wide</t>
  </si>
  <si>
    <t>BOMAG Compactor</t>
  </si>
  <si>
    <t>BW100AD-3</t>
  </si>
  <si>
    <t>Hour</t>
  </si>
  <si>
    <t>Compactor -2-Ton Pavement Roller</t>
  </si>
  <si>
    <t>Single Drum Vibratoty Compactor</t>
  </si>
  <si>
    <t>to 2.9 Ton</t>
  </si>
  <si>
    <t>Compactor, Towed, Vibratory Drum</t>
  </si>
  <si>
    <t>Plus tow Truck</t>
  </si>
  <si>
    <t>Compactor, Pneumatic, Wheel</t>
  </si>
  <si>
    <t>Vibratory Compactor</t>
  </si>
  <si>
    <t>Caterpillar CP-563D</t>
  </si>
  <si>
    <t>Compactor, Towed, Pneumatic, Wheel</t>
  </si>
  <si>
    <t>Hercules PT-11,</t>
  </si>
  <si>
    <t>11-Wheels (Towed)</t>
  </si>
  <si>
    <t>Compactor,Towed Steel Drum Static Compactor</t>
  </si>
  <si>
    <t>GTD-54120</t>
  </si>
  <si>
    <t>Grid Drum (Towed)</t>
  </si>
  <si>
    <t>Deere 450J LT</t>
  </si>
  <si>
    <t>Deere 650K LGP; ROPS/FOPS</t>
  </si>
  <si>
    <t>Make/Model: CAT D10T (disc. 2014); Protection: EROPS; Type Semi-U</t>
  </si>
  <si>
    <t>to 574</t>
  </si>
  <si>
    <t>to 625</t>
  </si>
  <si>
    <t>3 hitch attach for tractor; 2007 Befco</t>
  </si>
  <si>
    <t>2007 model Gradall XL3100 III</t>
  </si>
  <si>
    <t>2006 model Gradall XL5100</t>
  </si>
  <si>
    <t>6000 Lbs</t>
  </si>
  <si>
    <t>12000 Lbs</t>
  </si>
  <si>
    <t>18000 Lbs</t>
  </si>
  <si>
    <t>50000 Lbs</t>
  </si>
  <si>
    <t>Fork Lift Material Handler</t>
  </si>
  <si>
    <t>Diesel, CAT TH360B</t>
  </si>
  <si>
    <t>6600-11500 gvwr lbs</t>
  </si>
  <si>
    <t>3.1- 3.5 Mton</t>
  </si>
  <si>
    <t>9000 Lbs</t>
  </si>
  <si>
    <t>4.5 - 4.9 Mton</t>
  </si>
  <si>
    <t>10000 Lbs</t>
  </si>
  <si>
    <t>Fork Lift Accessory</t>
  </si>
  <si>
    <t>8311-1</t>
  </si>
  <si>
    <t>20 KVA</t>
  </si>
  <si>
    <t>60KW</t>
  </si>
  <si>
    <t>to 88</t>
  </si>
  <si>
    <t>8317-1</t>
  </si>
  <si>
    <t>400KVA = 320KW</t>
  </si>
  <si>
    <t>1100 KW</t>
  </si>
  <si>
    <t>2500 KW</t>
  </si>
  <si>
    <t>1100KW</t>
  </si>
  <si>
    <t>40KW</t>
  </si>
  <si>
    <t>20KW</t>
  </si>
  <si>
    <t>Open/Closed</t>
  </si>
  <si>
    <t>800 KW</t>
  </si>
  <si>
    <t>80 KW</t>
  </si>
  <si>
    <t>8327-2</t>
  </si>
  <si>
    <t>SOLAR/GAS Turbine Generator-Taurus 70</t>
  </si>
  <si>
    <t>7-Megawatts Solar, 3-Megawatts Stean Turbine</t>
  </si>
  <si>
    <t>7000 KW</t>
  </si>
  <si>
    <t>12470- Volts to Micro grid, or 115000 Volts to City Utility, When operated with gas</t>
  </si>
  <si>
    <t>8327-3</t>
  </si>
  <si>
    <t>7001 KW</t>
  </si>
  <si>
    <t>12470- Volts to Micro grid, or 115000 Volts to City Utility, When operated with Solar</t>
  </si>
  <si>
    <t>900 KW</t>
  </si>
  <si>
    <t>Generator Heavy Duty</t>
  </si>
  <si>
    <t>1000 KW</t>
  </si>
  <si>
    <t>CAT 140; ROPS; Diesel; Moldboard Size: 168 x 24 x 0.9</t>
  </si>
  <si>
    <t>Diesel</t>
  </si>
  <si>
    <t>CAT-926</t>
  </si>
  <si>
    <t>Tractor</t>
  </si>
  <si>
    <t>John Deere 6605</t>
  </si>
  <si>
    <t>Tractor with mower</t>
  </si>
  <si>
    <t>New Holland T6031</t>
  </si>
  <si>
    <t>Tractor - agriculture all purpose</t>
  </si>
  <si>
    <t>0.87 CY</t>
  </si>
  <si>
    <t>Case 580 Super L</t>
  </si>
  <si>
    <t>Diesel Powered</t>
  </si>
  <si>
    <t>Gasoline Powered</t>
  </si>
  <si>
    <t>Mixer, Concrete, Trailer Mounted</t>
  </si>
  <si>
    <t>Hand-Held, Pavement Breakers</t>
  </si>
  <si>
    <t>Air Tool/Electric Power</t>
  </si>
  <si>
    <t>90 Lbs</t>
  </si>
  <si>
    <t>Self-Propelled Pavement Breaker,</t>
  </si>
  <si>
    <t>Self-Propelled (Diesel)</t>
  </si>
  <si>
    <t>to 70-80</t>
  </si>
  <si>
    <t>Hand Held</t>
  </si>
  <si>
    <t>Spreader, Chip, Mounted</t>
  </si>
  <si>
    <t>Crawler</t>
  </si>
  <si>
    <t>35,000Lbs &amp; Over</t>
  </si>
  <si>
    <t>Cederapids</t>
  </si>
  <si>
    <t>CR MS-2</t>
  </si>
  <si>
    <t>113 to 140</t>
  </si>
  <si>
    <t>Asphalt-Pick-up Machine</t>
  </si>
  <si>
    <t>Blaw-Knox</t>
  </si>
  <si>
    <t>MC-330</t>
  </si>
  <si>
    <t>184 to 200</t>
  </si>
  <si>
    <t>MTV 1000C</t>
  </si>
  <si>
    <t>Striper, Truck Mounted</t>
  </si>
  <si>
    <t>Paver Accessory - Belt Extension</t>
  </si>
  <si>
    <t>2002 Leeboy Conveyor Belt Extension</t>
  </si>
  <si>
    <t>24' X 50'</t>
  </si>
  <si>
    <t>Plow, Snow, Grader Mounted</t>
  </si>
  <si>
    <t>Plow, Truck Mounted</t>
  </si>
  <si>
    <t>Truck not included</t>
  </si>
  <si>
    <t>Pump - Trash Pump</t>
  </si>
  <si>
    <t>Centrifugal, 8M pump</t>
  </si>
  <si>
    <t>2" - 10,000 gal/hr.</t>
  </si>
  <si>
    <t>to 4.5</t>
  </si>
  <si>
    <t>Diaphragm pump</t>
  </si>
  <si>
    <t>2" - 3,000 gal/hr.</t>
  </si>
  <si>
    <t>Centrifugal, 18M pump</t>
  </si>
  <si>
    <t>3" - 18,000 gal/hr. pump</t>
  </si>
  <si>
    <t>4"</t>
  </si>
  <si>
    <t>40,000 gal/hr.</t>
  </si>
  <si>
    <t>8484-1</t>
  </si>
  <si>
    <t>Electric Motor</t>
  </si>
  <si>
    <t>8485-1</t>
  </si>
  <si>
    <t>8485-2</t>
  </si>
  <si>
    <t>8485-3</t>
  </si>
  <si>
    <t>110,000 gpm</t>
  </si>
  <si>
    <t>8485-4</t>
  </si>
  <si>
    <t>CAT-3606 Engine</t>
  </si>
  <si>
    <t>8485-5</t>
  </si>
  <si>
    <t>464,125 gpm</t>
  </si>
  <si>
    <t>8485-6</t>
  </si>
  <si>
    <t>Pump -High Powered Pump with Caterpillar Engine</t>
  </si>
  <si>
    <t>C280-12 CAT Engine</t>
  </si>
  <si>
    <t>1000-RPM, 20,000 CFM</t>
  </si>
  <si>
    <t>Fairbanks Morse/Lufkin Heavy Duty Pump</t>
  </si>
  <si>
    <t>Aerial Lift, Truck Mounted</t>
  </si>
  <si>
    <t>Add this rate to truck rate for total lift and truck rate</t>
  </si>
  <si>
    <t>Max. Platform Load - 600Lbs</t>
  </si>
  <si>
    <t>81 Ft -100 Ft. Ht.</t>
  </si>
  <si>
    <t>Articulated and Telescoping. Add this rate to truck rate for total lift and truck rate</t>
  </si>
  <si>
    <t>37 Ft. Ht.</t>
  </si>
  <si>
    <t>60 Ft. Ht.</t>
  </si>
  <si>
    <t>70 Ft. Ht.</t>
  </si>
  <si>
    <t>125 Ft. Ht.</t>
  </si>
  <si>
    <t>150 Ft. Ht.</t>
  </si>
  <si>
    <t>Max. Platform Load - 500 Lbs</t>
  </si>
  <si>
    <t>75"x155", 40Ft Ht.</t>
  </si>
  <si>
    <t>Crane, Truck Mounted</t>
  </si>
  <si>
    <t>24000 Lbs</t>
  </si>
  <si>
    <t>36000 Lbs</t>
  </si>
  <si>
    <t>60000 Lbs</t>
  </si>
  <si>
    <t>Crane (Crawler)</t>
  </si>
  <si>
    <t>Pneumatic Powered</t>
  </si>
  <si>
    <t>15 CY</t>
  </si>
  <si>
    <t>to 262</t>
  </si>
  <si>
    <t>22 CY</t>
  </si>
  <si>
    <t>to 604</t>
  </si>
  <si>
    <t>976 - 1250 Lbs</t>
  </si>
  <si>
    <t>to 36</t>
  </si>
  <si>
    <t>1751 - 2200 Lbs</t>
  </si>
  <si>
    <t>to 66</t>
  </si>
  <si>
    <t>2901 to 3300 Lbs</t>
  </si>
  <si>
    <t>Snow Plower, Salt Spreader</t>
  </si>
  <si>
    <t>Towed Salt Spreader/Snow Plower</t>
  </si>
  <si>
    <t>26 ft X 8 ft</t>
  </si>
  <si>
    <t>Plus Towed Salt Spreader</t>
  </si>
  <si>
    <t>Snow Blower, Truck Mounted</t>
  </si>
  <si>
    <t>8559-1</t>
  </si>
  <si>
    <t>SnowBroom</t>
  </si>
  <si>
    <t>Oshkosh Snow Broom</t>
  </si>
  <si>
    <t>Blower Airport Equipment Model 2718</t>
  </si>
  <si>
    <t>450-500</t>
  </si>
  <si>
    <t>8561-1</t>
  </si>
  <si>
    <t>MTE Snow Mauler</t>
  </si>
  <si>
    <t>8561-2</t>
  </si>
  <si>
    <t>Vammas PSB 4500MTE</t>
  </si>
  <si>
    <t>Uses high quality Bristles</t>
  </si>
  <si>
    <t>The Vammas 4500</t>
  </si>
  <si>
    <t>Snow Remover</t>
  </si>
  <si>
    <t>26ft Plow, 20ft Broom + Airblast</t>
  </si>
  <si>
    <t>Equip with Plow &amp; Broom</t>
  </si>
  <si>
    <t>The Vammas 5500</t>
  </si>
  <si>
    <t>RM300</t>
  </si>
  <si>
    <t>96"W x 20"D</t>
  </si>
  <si>
    <t>Soil Stabilization, Reclaimer</t>
  </si>
  <si>
    <t>Pavement Sweeper</t>
  </si>
  <si>
    <t>H-Series</t>
  </si>
  <si>
    <t>Equip with Broom</t>
  </si>
  <si>
    <t>Distributor, Asphalt</t>
  </si>
  <si>
    <t>Tank Capacity Mounted on Trailer</t>
  </si>
  <si>
    <t>550 Gal</t>
  </si>
  <si>
    <t>burners, insulated tank, and circulating spray bar.</t>
  </si>
  <si>
    <t>Truck Mounted. Includes burners, insulated tank, and circulating spray bar. Include truck rate.</t>
  </si>
  <si>
    <t>Tank Capacity Mounted on Truck</t>
  </si>
  <si>
    <t>ETNYRE Quad Chip Spreader</t>
  </si>
  <si>
    <t>Truck- Water Tanker</t>
  </si>
  <si>
    <t>Horizontal Grinder</t>
  </si>
  <si>
    <t>Model HG6000</t>
  </si>
  <si>
    <t>Trailer &amp; truck mounted. Does not include Prime Mover.</t>
  </si>
  <si>
    <t>Mulcher, Trailer Mounted</t>
  </si>
  <si>
    <t>26 CY of soil in one dump</t>
  </si>
  <si>
    <t>13 CY of soil each berry</t>
  </si>
  <si>
    <t>Barber Beach Sand Rake 600HDr, towed</t>
  </si>
  <si>
    <t>Towed by Beach vehicle</t>
  </si>
  <si>
    <t>Chipper</t>
  </si>
  <si>
    <t>Cargo Size 16ft</t>
  </si>
  <si>
    <t>Cargo Size 24ft</t>
  </si>
  <si>
    <t>Cargo Size 20ft</t>
  </si>
  <si>
    <t>Haz-Mat Equipment trailer</t>
  </si>
  <si>
    <t>8'x18'</t>
  </si>
  <si>
    <t>Move by Tractor to Location</t>
  </si>
  <si>
    <t>Trailer, Covered Utility Trailer</t>
  </si>
  <si>
    <t>(7’ X 16’)</t>
  </si>
  <si>
    <t>8' x 24' shower trailer- 12 showers</t>
  </si>
  <si>
    <t>Trailer, Dodge</t>
  </si>
  <si>
    <t>8' x 32’ flatbed water</t>
  </si>
  <si>
    <t>25,000 MGVW</t>
  </si>
  <si>
    <t>4x2-Axle</t>
  </si>
  <si>
    <t>Trencher/Ditcher</t>
  </si>
  <si>
    <t>New Holland B115B (disc. 2012)</t>
  </si>
  <si>
    <t>EROPS 4WD</t>
  </si>
  <si>
    <t>New Holland T8.330</t>
  </si>
  <si>
    <t>Trencher Accessories</t>
  </si>
  <si>
    <t>Max. Boom = 60 Ft, 12,000 Ft-Lb Hydraulic</t>
  </si>
  <si>
    <t>Lift Capacity 15,500 Lbs</t>
  </si>
  <si>
    <t>Includes hydraulic pole alignment attachment. Include truck rate</t>
  </si>
  <si>
    <t>Max. Boom = 90 Ft, 14000 Ft-Lb Hydraulic</t>
  </si>
  <si>
    <t>Lift Capacity 26,700 Lbs</t>
  </si>
  <si>
    <t>Movax SP-60</t>
  </si>
  <si>
    <t>28-32 ton Head</t>
  </si>
  <si>
    <t>134KW</t>
  </si>
  <si>
    <t>Sonic Sidegrip Vibratory Pile Driver</t>
  </si>
  <si>
    <t>Truck, Fire Aerial Platform</t>
  </si>
  <si>
    <t>112Ft Ladder</t>
  </si>
  <si>
    <t>3000gpm/1000 gal Water or Foam</t>
  </si>
  <si>
    <t>2-1000gpm Nozzles 1-Each side of Platform</t>
  </si>
  <si>
    <t>Truck, Fire, Engine Type-1</t>
  </si>
  <si>
    <t>1000GPM/300gal</t>
  </si>
  <si>
    <t>Engine, with Pump &amp; Roll</t>
  </si>
  <si>
    <t>Truck, Fire, Engine Type-2</t>
  </si>
  <si>
    <t>500GPM/300gal</t>
  </si>
  <si>
    <t>Truck, Fire, Engine Type-3</t>
  </si>
  <si>
    <t>48 ft Ladder</t>
  </si>
  <si>
    <t>150gpm/500gal,</t>
  </si>
  <si>
    <t>115-149</t>
  </si>
  <si>
    <t>Hose 1-1/2"D 500' Long</t>
  </si>
  <si>
    <t>Aerial 100Ft Ladder</t>
  </si>
  <si>
    <t>2000gpm/500gal</t>
  </si>
  <si>
    <t>1500gpm Monitor/nozzle</t>
  </si>
  <si>
    <t>Truck, Fire (Type-I)</t>
  </si>
  <si>
    <t>1000gpm/400gal, 500gpm Master Stream</t>
  </si>
  <si>
    <t>200-250</t>
  </si>
  <si>
    <t>Hose 2-1/2"D 1200' Long</t>
  </si>
  <si>
    <t>Truck, Fire (Type-II)</t>
  </si>
  <si>
    <t>500gpm/300gal</t>
  </si>
  <si>
    <t>100-199</t>
  </si>
  <si>
    <t>Hose 2-1/2"D 1000' Long</t>
  </si>
  <si>
    <t>Truck, Fire, Support Water Tender S1</t>
  </si>
  <si>
    <t>300GPM/4000gal</t>
  </si>
  <si>
    <t>S1 Water Tender</t>
  </si>
  <si>
    <t>Truck, Fire, Support Water Tender S2</t>
  </si>
  <si>
    <t>200GPM/2500gal</t>
  </si>
  <si>
    <t>S2 Water Tender</t>
  </si>
  <si>
    <t>Truck, Fire, Support Water Tender S3</t>
  </si>
  <si>
    <t>200GPM/1000gal</t>
  </si>
  <si>
    <t>S3 Water Tender</t>
  </si>
  <si>
    <t>1000 GPM @150 psi</t>
  </si>
  <si>
    <t>1250 GPM/2500 gal</t>
  </si>
  <si>
    <t>1500 GPM/1000 gal</t>
  </si>
  <si>
    <t>Aerial 75 ft Ladder</t>
  </si>
  <si>
    <t>1500GPM/600 gal</t>
  </si>
  <si>
    <t>Aerial 150 ft Ladder</t>
  </si>
  <si>
    <t>No Platform,</t>
  </si>
  <si>
    <t>Rescue Equipment</t>
  </si>
  <si>
    <t>Truck, Fire, Tactical Water Tender T1</t>
  </si>
  <si>
    <t>250GPM/2000gal</t>
  </si>
  <si>
    <t>Truck, Fire, Tactical Water Tender T2</t>
  </si>
  <si>
    <t>250GPM/1000gal</t>
  </si>
  <si>
    <t>150GPM/500gal</t>
  </si>
  <si>
    <t>Diesel Engine</t>
  </si>
  <si>
    <t>Gasoline Engine</t>
  </si>
  <si>
    <t>8701-1</t>
  </si>
  <si>
    <t>Trailer, Semi</t>
  </si>
  <si>
    <t>48ft to 53ft, flat-bed, freight, two axle</t>
  </si>
  <si>
    <t>50,000 gvwr</t>
  </si>
  <si>
    <t>enclosed 48 ft to 53 ft, two axles</t>
  </si>
  <si>
    <t>28ft, single axle, freight</t>
  </si>
  <si>
    <t>Flat Bed Utility Trailer</t>
  </si>
  <si>
    <t>8711-1</t>
  </si>
  <si>
    <t>Sewer Camera Inspection Truck</t>
  </si>
  <si>
    <t>Aries Pathfinder System Control Center, Work Station</t>
  </si>
  <si>
    <t>Truck Mounted. (350 gal)</t>
  </si>
  <si>
    <t>Truck Mounted. (1500 Gal)</t>
  </si>
  <si>
    <t>Combined Sewer Cleaning</t>
  </si>
  <si>
    <t>800 Gal Spoils/400 Gal Water</t>
  </si>
  <si>
    <t>500/800 gal</t>
  </si>
  <si>
    <t>with water &amp; waste Tanks</t>
  </si>
  <si>
    <t>8714-1</t>
  </si>
  <si>
    <t>Vector Combine Vacuum Truck</t>
  </si>
  <si>
    <t>1500 gal Water</t>
  </si>
  <si>
    <t>15 Cu Yd</t>
  </si>
  <si>
    <t>8714-2</t>
  </si>
  <si>
    <t>Peterbilt</t>
  </si>
  <si>
    <t>8714-3</t>
  </si>
  <si>
    <t>VACCON Combined Sewer Vacuum</t>
  </si>
  <si>
    <t>500-1500 gals</t>
  </si>
  <si>
    <t>model LP555DT</t>
  </si>
  <si>
    <t>pump</t>
  </si>
  <si>
    <t>Towed by tractor</t>
  </si>
  <si>
    <t>Leaf Vac</t>
  </si>
  <si>
    <t>Leaf Vac + Truck Code 8811</t>
  </si>
  <si>
    <t>60,000 GVW</t>
  </si>
  <si>
    <t>Trash Pump</t>
  </si>
  <si>
    <t>CPB Rating - 10MTC</t>
  </si>
  <si>
    <t>10000 gal/Hr</t>
  </si>
  <si>
    <t>Self- Priming Trash Pump</t>
  </si>
  <si>
    <t>model 2007 Barber</t>
  </si>
  <si>
    <t>Caterpillar Sand hauling truck</t>
  </si>
  <si>
    <t>Environmental Beta Attenuation Air Monitor</t>
  </si>
  <si>
    <t>Attenuator, Safety</t>
  </si>
  <si>
    <t>Truck, Attenuator</t>
  </si>
  <si>
    <t>Truck, Tow</t>
  </si>
  <si>
    <t>Van, Custom</t>
  </si>
  <si>
    <t>Van, Sstep</t>
  </si>
  <si>
    <t>model MT10FD</t>
  </si>
  <si>
    <t>Van-up to 15 Passenger</t>
  </si>
  <si>
    <t>light duty, class 1</t>
  </si>
  <si>
    <t>light duty, class 2</t>
  </si>
  <si>
    <t>Van-Cargo</t>
  </si>
  <si>
    <t>225 - 300</t>
  </si>
  <si>
    <t>GVW 50534</t>
  </si>
  <si>
    <t>56 Passenger + 1-Driver</t>
  </si>
  <si>
    <t>Passenger Transportation</t>
  </si>
  <si>
    <t>Battery operated</t>
  </si>
  <si>
    <t>Shaft Length 16-ft, Head Diameter 2.5-in</t>
  </si>
  <si>
    <t>Container &amp; Roll Off Truck</t>
  </si>
  <si>
    <t>Roll off Truck</t>
  </si>
  <si>
    <t>30 yds,</t>
  </si>
  <si>
    <t>Roll-off-Truck only</t>
  </si>
  <si>
    <t>Ford F-450 Cutaway Truck</t>
  </si>
  <si>
    <t>Truck, Freight</t>
  </si>
  <si>
    <t>Enclosed w/lift gate. Medium duty class 5</t>
  </si>
  <si>
    <t>4 X 2 Axle (D)</t>
  </si>
  <si>
    <t>Truck, Backhoe Carrier</t>
  </si>
  <si>
    <t>Three axle, class 8, heavy duty</t>
  </si>
  <si>
    <t>over 33000Lbs</t>
  </si>
  <si>
    <t>Eenclosed w/lift gate. Heavy duty, class 7</t>
  </si>
  <si>
    <t>26,001 to 33,000 lbs gvwr</t>
  </si>
  <si>
    <t>M2-106</t>
  </si>
  <si>
    <t>Refrigerated Box Truck</t>
  </si>
  <si>
    <t>Tilt and roll-back, two axle, class 7 heavy duty,</t>
  </si>
  <si>
    <t>to 33,000 gvwr</t>
  </si>
  <si>
    <t>Truck,</t>
  </si>
  <si>
    <t>Tilt and roll back, three axle. class 8 heavy duty</t>
  </si>
  <si>
    <t>over 33,001 gvwr</t>
  </si>
  <si>
    <t>6 X 4 Axle (D)</t>
  </si>
  <si>
    <t>1/2-ton Pickup Truck</t>
  </si>
  <si>
    <t>1-ton Pickup Truck</t>
  </si>
  <si>
    <t>1 1/4-ton Pickup Truck</t>
  </si>
  <si>
    <t>1 1/2-ton Pickup Truck</t>
  </si>
  <si>
    <t>1 3/4-ton Pickup Truck</t>
  </si>
  <si>
    <t>3/4-ton Pickup Truck</t>
  </si>
  <si>
    <t>4x4-Axle</t>
  </si>
  <si>
    <t>Crew</t>
  </si>
  <si>
    <t>Skidder Accessory</t>
  </si>
  <si>
    <t>Forklift, Accessory</t>
  </si>
  <si>
    <t>Truck, Loader</t>
  </si>
  <si>
    <t>Debris/Log (Knuckleboom Loader/Truck)</t>
  </si>
  <si>
    <t>Cat 16 engine</t>
  </si>
  <si>
    <t>40K lbs- model Cat 525C</t>
  </si>
  <si>
    <t>Truck, Service</t>
  </si>
  <si>
    <t>fuel and lube</t>
  </si>
  <si>
    <t>Truck, Fuel</t>
  </si>
  <si>
    <t>Mobile Command Trailer</t>
  </si>
  <si>
    <t>Move to Location by Tractor</t>
  </si>
  <si>
    <t>(8’ X 31’) with 4.5 KW Generator?</t>
  </si>
  <si>
    <t>(unified) (RV) Ulitimaster MP-35</t>
  </si>
  <si>
    <t>43 FT Long with Generator</t>
  </si>
  <si>
    <t>Mobile Command Post Vehicle</t>
  </si>
  <si>
    <t>(RV) (In- Motion)</t>
  </si>
  <si>
    <t>(RV) (Stationary) w/9.6 KW Generator</t>
  </si>
  <si>
    <t>Mobile Command Center (Trailer)</t>
  </si>
  <si>
    <t>48'x8' Trailer, Fully Equiped Mobile Command Center</t>
  </si>
  <si>
    <t>48-Ft Long</t>
  </si>
  <si>
    <t>Generator Rate not included</t>
  </si>
  <si>
    <t>2007-Freightliner MT-55, (RV)</t>
  </si>
  <si>
    <t>Mobile Command Van</t>
  </si>
  <si>
    <t>Communication Equipment</t>
  </si>
  <si>
    <t>Mobile Command Vehicle</t>
  </si>
  <si>
    <t>53' X 8.75 Fully Equip</t>
  </si>
  <si>
    <t>480-550</t>
  </si>
  <si>
    <t>Light Tower</t>
  </si>
  <si>
    <t>Terex/Amida AL 4000. with (4) 500 watt lights</t>
  </si>
  <si>
    <t>10kw power unit</t>
  </si>
  <si>
    <t>SandBagger Machine</t>
  </si>
  <si>
    <t>(Spider) automatic</t>
  </si>
  <si>
    <t>Vibration &amp; Conveyor Motors</t>
  </si>
  <si>
    <t>2-4.5</t>
  </si>
  <si>
    <t>OH-58 KIOWA (Military) is the same as “Bell-206B3</t>
  </si>
  <si>
    <t>OH-58 KIOWA (Military) is the same as “Bell-206BR</t>
  </si>
  <si>
    <t>Model Bell 206-L3 Jet Range Helicopter</t>
  </si>
  <si>
    <t>Jet Range III-Helicopter</t>
  </si>
  <si>
    <t>Model Bell 206L1 Long Ranger</t>
  </si>
  <si>
    <t>Long Ranger</t>
  </si>
  <si>
    <t>Model Bell 206LT Long Range Twinranger</t>
  </si>
  <si>
    <t>Twinranger</t>
  </si>
  <si>
    <t>Model Bell 407 EMS- Ambulance</t>
  </si>
  <si>
    <t>Fixed wing</t>
  </si>
  <si>
    <t>Model Navajo PA-31</t>
  </si>
  <si>
    <t>PA-31-350, Navajo Chieftn twin engine</t>
  </si>
  <si>
    <t>Model UH-60 (Blackhawk) medium lift</t>
  </si>
  <si>
    <t>Medium Lift</t>
  </si>
  <si>
    <t>Fire Fighter Same as S70C</t>
  </si>
  <si>
    <t>Model UH-A (Blackhawk) Medium lift</t>
  </si>
  <si>
    <t>Fire Fighter</t>
  </si>
  <si>
    <t>Model CH-47 (Chinook) heavy lift</t>
  </si>
  <si>
    <t>Heavy Lift</t>
  </si>
  <si>
    <t>Helicopter- light utility</t>
  </si>
  <si>
    <t>Model Bell 407GX - 7 seater</t>
  </si>
  <si>
    <t>7-Seaters</t>
  </si>
  <si>
    <t>Passenger Aircraft</t>
  </si>
  <si>
    <t>Modle Bell 206L- 7 seater</t>
  </si>
  <si>
    <t>Model Bell-206L4</t>
  </si>
  <si>
    <t>King Air C90 XP135 A</t>
  </si>
  <si>
    <t>Huey Helicopter</t>
  </si>
  <si>
    <t>Engine:1 × Lycoming T53-L-11 turboshaft</t>
  </si>
  <si>
    <t>Travel Range 253 Nautical Miles</t>
  </si>
  <si>
    <t>Utility Bell 429</t>
  </si>
  <si>
    <t>Commercial Bell Huey II</t>
  </si>
  <si>
    <t>Wire Puller Machine</t>
  </si>
  <si>
    <t>Overhead/Underground Wire Pulling Machine</t>
  </si>
  <si>
    <t>Wire Tensioning Machine</t>
  </si>
  <si>
    <t>Overhead Wire Tensioning Machine</t>
  </si>
  <si>
    <t>Aerial Lift</t>
  </si>
  <si>
    <t>model 2008 Genie Scissor Lift</t>
  </si>
  <si>
    <t>24 Volt</t>
  </si>
  <si>
    <t>Select Category</t>
  </si>
  <si>
    <t>DATES OF WORK</t>
  </si>
  <si>
    <t>*Note: Edit Department Names starting at cell BQ155 (row 155, column BQ)</t>
  </si>
  <si>
    <t>*Note: Edit Department Names starting at cell AK172 (row 172, column AK)</t>
  </si>
  <si>
    <t>Miscellaneous Tank Mounted Air Compressors 80/25</t>
  </si>
  <si>
    <t>Hoses included</t>
  </si>
  <si>
    <t>Multiquip DIS100SSK4F</t>
  </si>
  <si>
    <t>Sullivan-Palatek D130Q6IZ</t>
  </si>
  <si>
    <t>Grimmer-Schmidt 175</t>
  </si>
  <si>
    <t>Sullivan-Palatek D375QH6CA</t>
  </si>
  <si>
    <t>Grimmer-Schmidt 800</t>
  </si>
  <si>
    <t>Ingersoll Rand XP1200WCU</t>
  </si>
  <si>
    <t>Sullair 1600DTQCA</t>
  </si>
  <si>
    <t>GVW 8600 Pounds</t>
  </si>
  <si>
    <t>to 298</t>
  </si>
  <si>
    <t>GVW 11000 Pounds</t>
  </si>
  <si>
    <t>to 414</t>
  </si>
  <si>
    <t>Miscellaneous Trailer mounted Arrow Boards</t>
  </si>
  <si>
    <t>Trailer Mounted</t>
  </si>
  <si>
    <t>Miscellaneous CMSBBI</t>
  </si>
  <si>
    <t>Miscellaneous One Man Wheel Mount</t>
  </si>
  <si>
    <t>Miscellaneous Portable Earth Auger</t>
  </si>
  <si>
    <t>Miscellaneous TLB Auger Mount</t>
  </si>
  <si>
    <t>Miscellaneous DH-Avg</t>
  </si>
  <si>
    <t>8'x8'x10' Drophammer</t>
  </si>
  <si>
    <t>Miscellaneous VIB-Avg</t>
  </si>
  <si>
    <t>Hyd. Impact Hammer</t>
  </si>
  <si>
    <t>Horizontal Directional Drills AVERAGE TO 7,000 LBS</t>
  </si>
  <si>
    <t>to 24</t>
  </si>
  <si>
    <t>Miscellaneous 7K - Horizontal Drilling Machines</t>
  </si>
  <si>
    <t>7,000 lbs</t>
  </si>
  <si>
    <t>Maximum Thrust 7K Lbs</t>
  </si>
  <si>
    <t>New Holland 272GMS</t>
  </si>
  <si>
    <t>72-IN cutting width</t>
  </si>
  <si>
    <t>Vermeer MC3700</t>
  </si>
  <si>
    <t>12-FT cutting width</t>
  </si>
  <si>
    <t>Bush Hog 2820 Average Retail Rental Rates</t>
  </si>
  <si>
    <t>85-IN cutting width</t>
  </si>
  <si>
    <t>2018 Ford Fusion S Sedan MSRP</t>
  </si>
  <si>
    <t>2007 Ford F150 XL Reg Cab 4x2</t>
  </si>
  <si>
    <t>2018 Ford Police Interceptor sedan MSRP, Ford Government Sales</t>
  </si>
  <si>
    <t>Honda ST1300PA Police Motorcycle MSRP</t>
  </si>
  <si>
    <t>Automobile - Chevy Trailblazer</t>
  </si>
  <si>
    <t>Avalanche 4x4 Gas (Disc. 2009)</t>
  </si>
  <si>
    <t>to 282</t>
  </si>
  <si>
    <t>On-Highway Light Duty Trucks - 4X4 1 1/2 310 CONV DIESEL</t>
  </si>
  <si>
    <t>to 310</t>
  </si>
  <si>
    <t>Polaris Youth Sportsman 110 EFI</t>
  </si>
  <si>
    <t>Polaris Youth Phoenix 200</t>
  </si>
  <si>
    <t>Ranger 150 EFI</t>
  </si>
  <si>
    <t>RZR 200 EFI</t>
  </si>
  <si>
    <t>Factored from 8080 ($$/cc)</t>
  </si>
  <si>
    <t>Vitacci Terminator 300cc</t>
  </si>
  <si>
    <t>Gasoline</t>
  </si>
  <si>
    <t>Rate interpolated</t>
  </si>
  <si>
    <t>Polaris Ranger XP900</t>
  </si>
  <si>
    <t>Miscellaneous Deck Cargo Barges</t>
  </si>
  <si>
    <t>Miscellaneous 300 - Deck Cargo Barges</t>
  </si>
  <si>
    <t>N/A</t>
  </si>
  <si>
    <t>Miscellaneous Deck 1100 - Deck Cargo Barges</t>
  </si>
  <si>
    <t>120'x45'x10-FT</t>
  </si>
  <si>
    <t>Miscellaneous 1250 - Deck Cargo Barges</t>
  </si>
  <si>
    <t>140'x45'x10-FT</t>
  </si>
  <si>
    <t>Miscellaneous 55 - Tow Boats</t>
  </si>
  <si>
    <t>50' - 64'</t>
  </si>
  <si>
    <t>Steel</t>
  </si>
  <si>
    <t>Miscellaneous 60 21 - Tow Boats</t>
  </si>
  <si>
    <t>Miscellaneous 70 30 - Tow Boats</t>
  </si>
  <si>
    <t>65' - 99'</t>
  </si>
  <si>
    <t>Miscellaneous 120 - Tow Boats</t>
  </si>
  <si>
    <t>100' - 124''</t>
  </si>
  <si>
    <t>815 AGIS Airboat w/spray unit</t>
  </si>
  <si>
    <t>to 556</t>
  </si>
  <si>
    <t>ARGO Conquest 800 Outfitter</t>
  </si>
  <si>
    <t>Compactor, 2-ton pavement roller</t>
  </si>
  <si>
    <t>Bid-well 2450</t>
  </si>
  <si>
    <t>to 76'</t>
  </si>
  <si>
    <t>Miscellaneous Rowboat</t>
  </si>
  <si>
    <t>Heavy duty</t>
  </si>
  <si>
    <t>Marine Equipment Runabouts - 13</t>
  </si>
  <si>
    <t>Marine Equipment Tenders - 12</t>
  </si>
  <si>
    <t>to 16'</t>
  </si>
  <si>
    <t>Inboard with 360 degree drive</t>
  </si>
  <si>
    <t>Miscellaneous 400 - Push Boats</t>
  </si>
  <si>
    <t>to 49'</t>
  </si>
  <si>
    <t>Flat hull</t>
  </si>
  <si>
    <t>Miscellaneous 525 - Push Boats</t>
  </si>
  <si>
    <t>50' - 74'</t>
  </si>
  <si>
    <t>Miscellaneous 705 - Push Boats</t>
  </si>
  <si>
    <t>Miscellaneous 870 - Push Boats</t>
  </si>
  <si>
    <t>Boat, Debris Removal Skiff</t>
  </si>
  <si>
    <t>Debris Removal Skiff</t>
  </si>
  <si>
    <t>Length 48'</t>
  </si>
  <si>
    <t>New 2023 rate</t>
  </si>
  <si>
    <t>Boat, Jet</t>
  </si>
  <si>
    <t>Boat, Jet (Woolridge Xtra Plus Inboard)</t>
  </si>
  <si>
    <t>Length 20' 4"</t>
  </si>
  <si>
    <t>Shallow Draft</t>
  </si>
  <si>
    <t>Miscellaneous 100 - Inland Tug Boats</t>
  </si>
  <si>
    <t>Length 16'</t>
  </si>
  <si>
    <t>Miscellaneous 175 - Inland Tug Boats</t>
  </si>
  <si>
    <t>Length 18'</t>
  </si>
  <si>
    <t>With Steering Nozzle</t>
  </si>
  <si>
    <t>Miscellaneous 250 - Inland Tug Boats</t>
  </si>
  <si>
    <t>Length 26'</t>
  </si>
  <si>
    <t>Miscellaneous 380 - Inland Tug Boats</t>
  </si>
  <si>
    <t>Length 40'</t>
  </si>
  <si>
    <t>Standard Rudder</t>
  </si>
  <si>
    <t>Miscellaneous 700 - Inland Tug Boats</t>
  </si>
  <si>
    <t>Length 51'</t>
  </si>
  <si>
    <t>Twin Screw</t>
  </si>
  <si>
    <t>2002 Seadoo GTX</t>
  </si>
  <si>
    <t>to 155</t>
  </si>
  <si>
    <t>2018 Seadoo GTX</t>
  </si>
  <si>
    <t>Zodiac C310 Solid 10’2″</t>
  </si>
  <si>
    <t>No outboard engine. Max for the C310 is 10-HP.</t>
  </si>
  <si>
    <t>Boat, removable engine</t>
  </si>
  <si>
    <t>2000 Johnson Outboard Motor</t>
  </si>
  <si>
    <t>Self Propelled Pavement Brooms</t>
  </si>
  <si>
    <t>Lay-Mor 6HC/8HC</t>
  </si>
  <si>
    <t>Broce RC-350 (disc. 2011)</t>
  </si>
  <si>
    <t>96"</t>
  </si>
  <si>
    <t>to 76</t>
  </si>
  <si>
    <t>Miscellaneous TRAC MOUNT PTO DRIVE - For Mounting Pavement Brooms</t>
  </si>
  <si>
    <t>72"</t>
  </si>
  <si>
    <t>Power Takeoff</t>
  </si>
  <si>
    <t>Miscellaneous TRACTION PT - Pull Type Pavement Brooms</t>
  </si>
  <si>
    <t>84"</t>
  </si>
  <si>
    <t>Pull Type</t>
  </si>
  <si>
    <t>8154-1</t>
  </si>
  <si>
    <t>Skid Steer for Broom</t>
  </si>
  <si>
    <t>Bobcat 453 (disc. 2001)</t>
  </si>
  <si>
    <t>to 15.7</t>
  </si>
  <si>
    <t>for propelling mounted broom</t>
  </si>
  <si>
    <t>Terramite TSS46</t>
  </si>
  <si>
    <t>6 or 8-FT broom heads</t>
  </si>
  <si>
    <t>to 33</t>
  </si>
  <si>
    <t>Elgin - Pelican SE</t>
  </si>
  <si>
    <t>66" &amp; 36" broom widths, 3.6-CY hopper</t>
  </si>
  <si>
    <t>Five Star - Broom Bear</t>
  </si>
  <si>
    <t>Max 120” sweep width, 4.5-CY hopper</t>
  </si>
  <si>
    <t>Freightliner FL70 engine</t>
  </si>
  <si>
    <t>to 185</t>
  </si>
  <si>
    <t>to 27</t>
  </si>
  <si>
    <t>Adapco - Guardian 95 ES</t>
  </si>
  <si>
    <t>to 186 CFM</t>
  </si>
  <si>
    <t>to 9.5</t>
  </si>
  <si>
    <t>Back-pack Blower</t>
  </si>
  <si>
    <t>Walkbehind Blower</t>
  </si>
  <si>
    <t>Bar Length = 20"</t>
  </si>
  <si>
    <t>to 3</t>
  </si>
  <si>
    <t>Heavy Duty</t>
  </si>
  <si>
    <t>Bar Length = 16"</t>
  </si>
  <si>
    <t>to 2</t>
  </si>
  <si>
    <t>Light Duty</t>
  </si>
  <si>
    <t>Bar Length = 25"</t>
  </si>
  <si>
    <t>7.0 cu in</t>
  </si>
  <si>
    <t>to 9</t>
  </si>
  <si>
    <t>Chainsaw, Pole</t>
  </si>
  <si>
    <t>Bar Length = 18"</t>
  </si>
  <si>
    <t>Hydraulic</t>
  </si>
  <si>
    <t>Skidder, Log</t>
  </si>
  <si>
    <t>Deere 748E (disc. 1995)</t>
  </si>
  <si>
    <t>11.52 ft2</t>
  </si>
  <si>
    <t>to 165</t>
  </si>
  <si>
    <t>Deere 648G II (disc. 2000)</t>
  </si>
  <si>
    <t>10.45 ft2</t>
  </si>
  <si>
    <t>to 153</t>
  </si>
  <si>
    <t>Kershaw 800 (disc. 1998)</t>
  </si>
  <si>
    <t>7 ft 8 in</t>
  </si>
  <si>
    <t>Kershaw 10-8 (disc. 1993)</t>
  </si>
  <si>
    <t>Kershaw 1200 (disc. 2010)</t>
  </si>
  <si>
    <t>9 ft 9 in</t>
  </si>
  <si>
    <t>Cutting Width. Will process up to 8" diameter material</t>
  </si>
  <si>
    <t>Buncher, Cutter</t>
  </si>
  <si>
    <t>Caterpillar 511 Feller Buncher</t>
  </si>
  <si>
    <t>26.6 ft reach</t>
  </si>
  <si>
    <t>Log Trailer (Fixed Gooseneck Trailer Level 3 40)</t>
  </si>
  <si>
    <t>40 tons</t>
  </si>
  <si>
    <t>Deck Length 13 - 47 ft</t>
  </si>
  <si>
    <t>Woodchuck WC-9HD (disc. 2000)</t>
  </si>
  <si>
    <t>Bandit 65 (disc. 2002)</t>
  </si>
  <si>
    <t>Vermeer 1600A (disc. 2002)</t>
  </si>
  <si>
    <t>Mitts &amp; Merrill K12F6 (disc. 2006)</t>
  </si>
  <si>
    <t>Morbark Eeger Beever 1922</t>
  </si>
  <si>
    <t>19 In</t>
  </si>
  <si>
    <t>to 174</t>
  </si>
  <si>
    <t>2022 Barko 595ML Crawler Mounted Log Loader</t>
  </si>
  <si>
    <t>7,770 lbs (32' radius) to 38,180 lbs 12' radius</t>
  </si>
  <si>
    <t>Deere 644L Hybrid</t>
  </si>
  <si>
    <t>4.3 cu yd</t>
  </si>
  <si>
    <t>to 231</t>
  </si>
  <si>
    <t>Northwest 50-D/5065</t>
  </si>
  <si>
    <t>Bucket not included in rate</t>
  </si>
  <si>
    <t>Northwest 180-D (76 ton)</t>
  </si>
  <si>
    <t>Clamshell, Truck mounted</t>
  </si>
  <si>
    <t>American 5530</t>
  </si>
  <si>
    <t>to 150,000 lbs</t>
  </si>
  <si>
    <t>Carrier HP: 238 Crane HP: 128</t>
  </si>
  <si>
    <t>Tandem Vibratory Compactor</t>
  </si>
  <si>
    <t>Single Drum Vibratory Compactor</t>
  </si>
  <si>
    <t>to 28</t>
  </si>
  <si>
    <t>Compactor, Hand Held</t>
  </si>
  <si>
    <t>Miscellaneous Hand Held Vibratory Compactor</t>
  </si>
  <si>
    <t>Compactor, towed, vibratory drum</t>
  </si>
  <si>
    <t>Essick VR-54TEDD (disc. 1991)</t>
  </si>
  <si>
    <t>Smooth Drum Width 54"</t>
  </si>
  <si>
    <t>Plus towing vehicle</t>
  </si>
  <si>
    <t>Compactor, vibratory drum</t>
  </si>
  <si>
    <t>2013 BOMAG BW-120AD-4 (disc. 2013)</t>
  </si>
  <si>
    <t>Drum Width 47.2"</t>
  </si>
  <si>
    <t>Compactor, pnuematic, wheel</t>
  </si>
  <si>
    <t>BOMAG BW11-RH</t>
  </si>
  <si>
    <t>68" width</t>
  </si>
  <si>
    <t>CATERPILLAR CP-563D (disc. 2003)</t>
  </si>
  <si>
    <t>Drum Width 51"</t>
  </si>
  <si>
    <t>Single Drum</t>
  </si>
  <si>
    <t>CMI Terex 3-35C (disc. 2009)</t>
  </si>
  <si>
    <t>Terex TC400</t>
  </si>
  <si>
    <t>to 390</t>
  </si>
  <si>
    <t>836 (disc. 2001)</t>
  </si>
  <si>
    <t>Compactor, towed, pneumatic, wheel</t>
  </si>
  <si>
    <t>Hercules PT-11</t>
  </si>
  <si>
    <t>13 tons</t>
  </si>
  <si>
    <t>Compactor, Towed Steel Drum Static Compactor</t>
  </si>
  <si>
    <t>Hercules GTD 54120</t>
  </si>
  <si>
    <t>Misc Vibratory Grizzly Feeder, 35" x 14', single deck</t>
  </si>
  <si>
    <t>Misc Vibratory Grizzly Feeder, 52" x 20', single deck</t>
  </si>
  <si>
    <t>Misc Vibratory Grizzly Feeder, 62" x 30', double deck</t>
  </si>
  <si>
    <t>Dozer, crawler</t>
  </si>
  <si>
    <t>Komatsu D37E-2 (disc. 1993)</t>
  </si>
  <si>
    <t>Case 850K LGP (disc. 2004)</t>
  </si>
  <si>
    <t>2.6 cu yd</t>
  </si>
  <si>
    <t>to 96</t>
  </si>
  <si>
    <t>Caterpillar D6E (disc. 1996)</t>
  </si>
  <si>
    <t>Komatsu D87E-2 (disc. 2004)</t>
  </si>
  <si>
    <t>9.2 cu yd</t>
  </si>
  <si>
    <t>Caterpillar D8R SERIES II (disc. 2013</t>
  </si>
  <si>
    <t>11.4 cu yd</t>
  </si>
  <si>
    <t>to 307</t>
  </si>
  <si>
    <t>Caterpillar D10T (disc. 2014)</t>
  </si>
  <si>
    <t>24.2 cu yd</t>
  </si>
  <si>
    <t>Semi-U Blade</t>
  </si>
  <si>
    <t>Caterpillar D11R (disc. 2007)</t>
  </si>
  <si>
    <t>45.0 cu yd</t>
  </si>
  <si>
    <t>Dozer, wheel</t>
  </si>
  <si>
    <t>Caterpillar 814F (disc. 2006)</t>
  </si>
  <si>
    <t>3.49 cu yd</t>
  </si>
  <si>
    <t>Caterpillar 824G II (disc. 2006)</t>
  </si>
  <si>
    <t>6.11 cu yd</t>
  </si>
  <si>
    <t>to 339</t>
  </si>
  <si>
    <t>Caterpillar 834G (disc. 2006)</t>
  </si>
  <si>
    <t>10.33 cu yd</t>
  </si>
  <si>
    <t>to 477</t>
  </si>
  <si>
    <t>Caterpillar 844G (disc. 2009)</t>
  </si>
  <si>
    <t>84" Rome Model 5C Pull Scraper</t>
  </si>
  <si>
    <t>4.1 cu yd</t>
  </si>
  <si>
    <t>Add 60 HP tractor for pulling</t>
  </si>
  <si>
    <t>Miscellaneous 1LW</t>
  </si>
  <si>
    <t>Miscellaneous 2-1/2LW</t>
  </si>
  <si>
    <t>Miscellaneous 5LW</t>
  </si>
  <si>
    <t>Miscellaneous 7-1/2S</t>
  </si>
  <si>
    <t>Miscellaneous 2L</t>
  </si>
  <si>
    <t>Miscellaneous 5L</t>
  </si>
  <si>
    <t>Miscellaneous 10L</t>
  </si>
  <si>
    <t>Miscellaneous 14M</t>
  </si>
  <si>
    <t>Bobcat 331E (disc. 2006)</t>
  </si>
  <si>
    <t>0.06 CY</t>
  </si>
  <si>
    <t>Crawler, includes bucket</t>
  </si>
  <si>
    <t>Komatsu PC120-6 (disc. 2008)</t>
  </si>
  <si>
    <t>0.61 CY</t>
  </si>
  <si>
    <t>to 89</t>
  </si>
  <si>
    <t>Hyundai R210LC-7A (disc. 2010)</t>
  </si>
  <si>
    <t>1.2 CY</t>
  </si>
  <si>
    <t>to 143</t>
  </si>
  <si>
    <t>Komatsu PC300 LC-7 (disc. 2007)</t>
  </si>
  <si>
    <t>2.56 CY</t>
  </si>
  <si>
    <t>to 246</t>
  </si>
  <si>
    <t>Deere 650D LC (disc. 2010)</t>
  </si>
  <si>
    <t>4.04 CY</t>
  </si>
  <si>
    <t>to 463</t>
  </si>
  <si>
    <t>Caterpillar 6015</t>
  </si>
  <si>
    <t>7.8 CY</t>
  </si>
  <si>
    <t>to 665</t>
  </si>
  <si>
    <t>Miscellaneous 150.1-200 MTONS</t>
  </si>
  <si>
    <t>12.6 CY</t>
  </si>
  <si>
    <t>Excavator, Truck Mounted</t>
  </si>
  <si>
    <t>2008 Gradall XL 3100 III (disc. 2011)</t>
  </si>
  <si>
    <t>0.57 CY</t>
  </si>
  <si>
    <t>to 184</t>
  </si>
  <si>
    <t>Truck Mounted</t>
  </si>
  <si>
    <t>2003 Gradall XL 4100 III (Disc. 2011)</t>
  </si>
  <si>
    <t>0.62 CY</t>
  </si>
  <si>
    <t>2006 Gradall XL 5100 (disc. 2006)</t>
  </si>
  <si>
    <t>1.25 CY</t>
  </si>
  <si>
    <t>Walk-Behind Concrete Floor Trowel</t>
  </si>
  <si>
    <t>48 IN</t>
  </si>
  <si>
    <t>Forklift</t>
  </si>
  <si>
    <t>Toyota 42-6FGU25 (disc. 2000)</t>
  </si>
  <si>
    <t>5,000 Lbs</t>
  </si>
  <si>
    <t>to 59</t>
  </si>
  <si>
    <t>Mitsubishi FD55N</t>
  </si>
  <si>
    <t>to 77</t>
  </si>
  <si>
    <t>Komatsu FD80T-8 (disc. 2005)</t>
  </si>
  <si>
    <t>Taylor TE-450M (disc. 1998)</t>
  </si>
  <si>
    <t>45,000 lbs</t>
  </si>
  <si>
    <t>Fork Lift material handler</t>
  </si>
  <si>
    <t>Caterpillar TH360B (disc. 2007)</t>
  </si>
  <si>
    <t>Caterpillar TH460B (disc. 2007)</t>
  </si>
  <si>
    <t>9,000 Lbs</t>
  </si>
  <si>
    <t>Caterpillar TH560B (disc. 2008)</t>
  </si>
  <si>
    <t>10,000 Lbs</t>
  </si>
  <si>
    <t>Top Clamp Forks for handling logs, pipes, beams, etc. (attaches to forklifts)</t>
  </si>
  <si>
    <t>Miscellaneous GAS 5,500 W</t>
  </si>
  <si>
    <t>to 5.5</t>
  </si>
  <si>
    <t>Portable; No Enclosure</t>
  </si>
  <si>
    <t>Miscellaneous DIESEL 17,000 W</t>
  </si>
  <si>
    <t>17 KW</t>
  </si>
  <si>
    <t>to 17</t>
  </si>
  <si>
    <t>Miscellaneous DIESEL 45 KW</t>
  </si>
  <si>
    <t>47.5 kW</t>
  </si>
  <si>
    <t>Miscellaneous DIESEL 100 KW</t>
  </si>
  <si>
    <t>Miscellaneous DIESEL 150 KW</t>
  </si>
  <si>
    <t>Miscellaneous DIESEL 225 KW</t>
  </si>
  <si>
    <t>Miscellaneous DIESEL 300 KW</t>
  </si>
  <si>
    <t>to 280</t>
  </si>
  <si>
    <t>Open or Enclosed</t>
  </si>
  <si>
    <t>Miscellaneous DIESEL 350 KW</t>
  </si>
  <si>
    <t>8317-400</t>
  </si>
  <si>
    <t>Miscellaneous DIESEL 400 KW</t>
  </si>
  <si>
    <t>400 KW</t>
  </si>
  <si>
    <t>Miscellaneous DIESEL 500 KW</t>
  </si>
  <si>
    <t>500 KW</t>
  </si>
  <si>
    <t>Miscellaneous DIESEL 700 KW</t>
  </si>
  <si>
    <t>700 KW</t>
  </si>
  <si>
    <t>Caterpillar XQC1200 (Enclosed)</t>
  </si>
  <si>
    <t>1150 KW</t>
  </si>
  <si>
    <t>to 1500</t>
  </si>
  <si>
    <t>Prime Output @ 60 Hz 1260 KW</t>
  </si>
  <si>
    <t>Generator, 2,500 KW</t>
  </si>
  <si>
    <t>Miscellaneous DIESEL 1000 KW</t>
  </si>
  <si>
    <t>Miscellaneous DIESEL 1500 KW</t>
  </si>
  <si>
    <t>1500 KW</t>
  </si>
  <si>
    <t>to 1150</t>
  </si>
  <si>
    <t>Miscellaneous DIESEL 40 KW</t>
  </si>
  <si>
    <t>Miscellaneous DIESEL 25 KW</t>
  </si>
  <si>
    <t>Miscellaneous DIESEL 800 KW</t>
  </si>
  <si>
    <t>to 800</t>
  </si>
  <si>
    <t>Miscellaneous DIESEL 900 KW</t>
  </si>
  <si>
    <t>to 900</t>
  </si>
  <si>
    <t>Ingram MG690 (disc. 1999)</t>
  </si>
  <si>
    <t>Rigid Frame equipment</t>
  </si>
  <si>
    <t>CAT 12H (disc. 2007)</t>
  </si>
  <si>
    <t>Articulated Frame equipment</t>
  </si>
  <si>
    <t>CAT 160H (disc. 2007)</t>
  </si>
  <si>
    <t>to 180</t>
  </si>
  <si>
    <t>CAT 140</t>
  </si>
  <si>
    <t>168 x 24 x 0.9 ft</t>
  </si>
  <si>
    <t>Miscellaneous DH-3/25</t>
  </si>
  <si>
    <t>3 In Discharge Diameter</t>
  </si>
  <si>
    <t>Per 25 foot length Includes couplings</t>
  </si>
  <si>
    <t>Miscellaneous DH-4/25</t>
  </si>
  <si>
    <t>4 in Discharge Diameter</t>
  </si>
  <si>
    <t>Miscellaneous DH-6/25</t>
  </si>
  <si>
    <t>6 In Discharge Diameter</t>
  </si>
  <si>
    <t>Discharge Hose, 8-IN</t>
  </si>
  <si>
    <t>8 In Discharge Diameter</t>
  </si>
  <si>
    <t>Discharge Hose, 12-IN</t>
  </si>
  <si>
    <t>12 In Discharge Diameter</t>
  </si>
  <si>
    <t>Discharge Hose, 16-IN</t>
  </si>
  <si>
    <t>16 In Discharge Diameter</t>
  </si>
  <si>
    <t>Suction Hose - SH-3/25</t>
  </si>
  <si>
    <t>3 In Diameter</t>
  </si>
  <si>
    <t>Miscellaneous SH-4/25</t>
  </si>
  <si>
    <t>4 In Diameter</t>
  </si>
  <si>
    <t>Miscellaneous SH-6/25</t>
  </si>
  <si>
    <t>6 In Diameter</t>
  </si>
  <si>
    <t>Suction Hose, 8-IN</t>
  </si>
  <si>
    <t>8 In Diameter</t>
  </si>
  <si>
    <t>Suction Hose, 12-IN</t>
  </si>
  <si>
    <t>12 In Diameter</t>
  </si>
  <si>
    <t>Suction Hose, 16-IN</t>
  </si>
  <si>
    <t>16 In Diameter</t>
  </si>
  <si>
    <t>ASV PT-30 (disc. 2010)</t>
  </si>
  <si>
    <t>1600 lb Tipping Load</t>
  </si>
  <si>
    <t>to 33.7</t>
  </si>
  <si>
    <t>Compact Track Loader</t>
  </si>
  <si>
    <t>Bobcat T190 (disc. 2013)</t>
  </si>
  <si>
    <t>14.0 CF</t>
  </si>
  <si>
    <t>Deere 605C (disc. 2020)</t>
  </si>
  <si>
    <t>1.7 cu yd</t>
  </si>
  <si>
    <t>to 99</t>
  </si>
  <si>
    <t>Standard Crawler Loader, includes bucket</t>
  </si>
  <si>
    <t>Caterpillar 963C (disc. 2007)</t>
  </si>
  <si>
    <t>3.2 cu yd</t>
  </si>
  <si>
    <t>to 158</t>
  </si>
  <si>
    <t>Caterpillar 973C (disc. 2010)</t>
  </si>
  <si>
    <t>4.19 cu yd</t>
  </si>
  <si>
    <t>to 239</t>
  </si>
  <si>
    <t>Gehl 280 (disc. 2009)</t>
  </si>
  <si>
    <t>0.7 cu yd</t>
  </si>
  <si>
    <t>to 39</t>
  </si>
  <si>
    <t>Non-Articulated Wheel Loader</t>
  </si>
  <si>
    <t>Gehl AWS36 (disc. 2012)</t>
  </si>
  <si>
    <t>1.0 cu yd</t>
  </si>
  <si>
    <t>Caterpillar 914G (disc. 2014)</t>
  </si>
  <si>
    <t>Articulated Wheel Loader</t>
  </si>
  <si>
    <t>New Holland W110B TC - 4WD</t>
  </si>
  <si>
    <t>2.1 cu yd</t>
  </si>
  <si>
    <t>to 123</t>
  </si>
  <si>
    <t>Deere 644K - 4WD (disc. 2019)</t>
  </si>
  <si>
    <t>4.2 cu yd</t>
  </si>
  <si>
    <t>to 229</t>
  </si>
  <si>
    <t>Case 921C - 4WD (disc. 2008)</t>
  </si>
  <si>
    <t>5.0 cu yd</t>
  </si>
  <si>
    <t>to 248</t>
  </si>
  <si>
    <t>CAT 972H (Disc. 2012) - 4WDs</t>
  </si>
  <si>
    <t>6.0 cu yd</t>
  </si>
  <si>
    <t>to 287</t>
  </si>
  <si>
    <t>Komatsu WA500-6 (disc. 2012)</t>
  </si>
  <si>
    <t>7.3 cu yd</t>
  </si>
  <si>
    <t>to 353</t>
  </si>
  <si>
    <t>Komatsu WA600-6 (disc. 2019); 4WD</t>
  </si>
  <si>
    <t>8.4 cu yd</t>
  </si>
  <si>
    <t>to 502</t>
  </si>
  <si>
    <t>Tractor, Wheel</t>
  </si>
  <si>
    <t>John Deere 6605 (disc. 2005)</t>
  </si>
  <si>
    <t>100 IN.</t>
  </si>
  <si>
    <t>Does not include mower attachment. Add $5.24/Hour for flail Industrial towed mower</t>
  </si>
  <si>
    <t>New Holland T6030 (disc. 2012)</t>
  </si>
  <si>
    <t>Bucket attachment not included in rate</t>
  </si>
  <si>
    <t>Case 580 SUPER L (disc. 2000)</t>
  </si>
  <si>
    <t>Includes backhoe</t>
  </si>
  <si>
    <t>CMG-4S - Portable Tilt Drum Concrete Mixer</t>
  </si>
  <si>
    <t>4.0 cu ft</t>
  </si>
  <si>
    <t>Side Dump</t>
  </si>
  <si>
    <t>CMG-12E - Portable Tilt Drum Concrete Mixer</t>
  </si>
  <si>
    <t>12.0 cu ft</t>
  </si>
  <si>
    <t>Electric Powered, Side Dump</t>
  </si>
  <si>
    <t>NTD-11E - Portable Trailer Mounted Concrete Mixer</t>
  </si>
  <si>
    <t>11.0 cu ft</t>
  </si>
  <si>
    <t>NTD-16G - Portable Trailer Mounted Concrete Mixer</t>
  </si>
  <si>
    <t>16.0 cu ft</t>
  </si>
  <si>
    <t>Gas Powered, Trailer Mounted</t>
  </si>
  <si>
    <t>XCMG G10NX1</t>
  </si>
  <si>
    <t>13.1 cu yd</t>
  </si>
  <si>
    <t>to 331.2</t>
  </si>
  <si>
    <t>Breaker, Pavement Hand-held</t>
  </si>
  <si>
    <t>Miscellaneous STANDARD 25-30 LBS</t>
  </si>
  <si>
    <t>80 - 90 Lbs</t>
  </si>
  <si>
    <t>Air powered, add compressor</t>
  </si>
  <si>
    <t>Arrow Master 1350</t>
  </si>
  <si>
    <t>2.5 in head, 16 ft shaft</t>
  </si>
  <si>
    <t>Electric Powered</t>
  </si>
  <si>
    <t>Etnyre Chip Spreader</t>
  </si>
  <si>
    <t>2.8 CY</t>
  </si>
  <si>
    <t>Bearcat 2002</t>
  </si>
  <si>
    <t>3.8 CY</t>
  </si>
  <si>
    <t>8-CONVEYOR - Chip Spreaders for Tail Gate Mounting</t>
  </si>
  <si>
    <t>Layton F-525</t>
  </si>
  <si>
    <t>96-144 in screed width</t>
  </si>
  <si>
    <t>Does not include towing vehicle</t>
  </si>
  <si>
    <t>BOMAG BF223C Specs (disc. 2008)</t>
  </si>
  <si>
    <t>98.88 cu ft</t>
  </si>
  <si>
    <t>to 51</t>
  </si>
  <si>
    <t>Maximum Paving Width 157.48 in</t>
  </si>
  <si>
    <t>BOMAG BF815 (disc. 2010)</t>
  </si>
  <si>
    <t>8.0 Tons</t>
  </si>
  <si>
    <t>96-144 in screed width, 6 in depth</t>
  </si>
  <si>
    <t>Caterpillar AP655F</t>
  </si>
  <si>
    <t>250.0 Tons</t>
  </si>
  <si>
    <t>Up to 210.0 ft/min paving speed</t>
  </si>
  <si>
    <t>Cedarapids CR452 (disc. 2020)</t>
  </si>
  <si>
    <t>14.0 Tons, 219.0 CF</t>
  </si>
  <si>
    <t>Up to 290.0 ft/min paving speed</t>
  </si>
  <si>
    <t>Pickup, Asphalt</t>
  </si>
  <si>
    <t>Cadarapids CR-MS-4 (disc. 2020)</t>
  </si>
  <si>
    <t>to 113</t>
  </si>
  <si>
    <t>Cedarapids CR MS-2</t>
  </si>
  <si>
    <t>Blaw Knox MC330 (disc. 2007)</t>
  </si>
  <si>
    <t>Roadtec MTV-1000C</t>
  </si>
  <si>
    <t>material transfer vehicle</t>
  </si>
  <si>
    <t>Striper, Self Propelled</t>
  </si>
  <si>
    <t>SELF-PROP 40</t>
  </si>
  <si>
    <t>SELF-PROP 90</t>
  </si>
  <si>
    <t>Miscellaneous SELF-PROP 120</t>
  </si>
  <si>
    <t>TRKMNT - Truck Mounted</t>
  </si>
  <si>
    <t>WB SINGLE LINE</t>
  </si>
  <si>
    <t>Single Line</t>
  </si>
  <si>
    <t>Miscellaneous 30 X 60'</t>
  </si>
  <si>
    <t>30" x 60'</t>
  </si>
  <si>
    <t>Plow, Snow, Mounted Grader</t>
  </si>
  <si>
    <t>VP-10 - Grader Snow Removal Equipment</t>
  </si>
  <si>
    <t>126 in (10.5-FT)</t>
  </si>
  <si>
    <t>Add 8331 Grader</t>
  </si>
  <si>
    <t>SW-14 - Grader Snow Removal Equipment</t>
  </si>
  <si>
    <t>168 in (14-FT)</t>
  </si>
  <si>
    <t>Add 8332 Grader</t>
  </si>
  <si>
    <t>One Way Plow</t>
  </si>
  <si>
    <t>13 Ft</t>
  </si>
  <si>
    <t>Add 8722 truck</t>
  </si>
  <si>
    <t>V-Plow R11 Leveling Wing</t>
  </si>
  <si>
    <t>11 Ft</t>
  </si>
  <si>
    <t>With leveling wing, add 8722 truck</t>
  </si>
  <si>
    <t>TAILGATE</t>
  </si>
  <si>
    <t>Tailgate, Chassis mounted</t>
  </si>
  <si>
    <t>PTO</t>
  </si>
  <si>
    <t>DUMP BODY</t>
  </si>
  <si>
    <t>Dump Body mounted</t>
  </si>
  <si>
    <t>TRUCK MNT</t>
  </si>
  <si>
    <t>Truck Mounted, (10yd)</t>
  </si>
  <si>
    <t>Miscellaneous 5 Spreader</t>
  </si>
  <si>
    <t>Trailer &amp; truck mounted</t>
  </si>
  <si>
    <t>Pump, Trash Pump</t>
  </si>
  <si>
    <t>Miscellaneous 6 DIESEL</t>
  </si>
  <si>
    <t>6 In Pump</t>
  </si>
  <si>
    <t>Self Priming, 90000 gph, add hoses</t>
  </si>
  <si>
    <t>Miscellaneous 4 DIESEL</t>
  </si>
  <si>
    <t>4 In Pump</t>
  </si>
  <si>
    <t>Self Priming, 44000 gph, add hoses</t>
  </si>
  <si>
    <t>Self Priming, 33000 gph, add hoses</t>
  </si>
  <si>
    <t>Miscellaneous 3 DIESEL</t>
  </si>
  <si>
    <t>3 In Pump</t>
  </si>
  <si>
    <t>Self Priming, 18000 gph, add hoses</t>
  </si>
  <si>
    <t>Miscellaneous 2 DIESEL</t>
  </si>
  <si>
    <t>2 In Pump</t>
  </si>
  <si>
    <t>Self Priming, 10000 gph, add hoses</t>
  </si>
  <si>
    <t>Pump, Lightweight Centrifugal</t>
  </si>
  <si>
    <t>6M Alum./PORT.</t>
  </si>
  <si>
    <t>1.5 In pump</t>
  </si>
  <si>
    <t>6500 gph, add hoses</t>
  </si>
  <si>
    <t>8M Alum./PORT.</t>
  </si>
  <si>
    <t>10000 gph, add hoses</t>
  </si>
  <si>
    <t>18M ALUM./PORT.</t>
  </si>
  <si>
    <t>6,500 gph, add hoses</t>
  </si>
  <si>
    <t>Pump, Heavy Duty Centrifugal</t>
  </si>
  <si>
    <t>20M GASOLINE ELECTRIC START</t>
  </si>
  <si>
    <t>20000 gph, add hoses</t>
  </si>
  <si>
    <t>Pump, Electric Submersible</t>
  </si>
  <si>
    <t>Miscellaneous 4 Three Phase 25 HP</t>
  </si>
  <si>
    <t>50.0 ft cable length, add hoses</t>
  </si>
  <si>
    <t>Miscellaneous 6 Three Phase 35 HP</t>
  </si>
  <si>
    <t>Pump, Centrifugal</t>
  </si>
  <si>
    <t>40M GASOLINE ELECTRIC START</t>
  </si>
  <si>
    <t>40,000 gph, add hoses</t>
  </si>
  <si>
    <t>90M GASOLINE ELECTRIC START Pump</t>
  </si>
  <si>
    <t>90,000 gph, add hoses</t>
  </si>
  <si>
    <t>350M DIESEL ELECTRIC START Pump</t>
  </si>
  <si>
    <t>12 In Pump</t>
  </si>
  <si>
    <t>350,000 gph, add hoses</t>
  </si>
  <si>
    <t>BB150 - Telescopic Boom Aerial Lift</t>
  </si>
  <si>
    <t>41 Ft</t>
  </si>
  <si>
    <t>Platform Cap.: 670 lbs. Add this to a truck for total lift and truck rate</t>
  </si>
  <si>
    <t>BB180 - Telescopic Boom Aerial Lift</t>
  </si>
  <si>
    <t>Platform Cap.: 700 lbs. Add this to a truck for total lift and truck rate</t>
  </si>
  <si>
    <t>BB1100 - Articulating Boom Aerial Lift</t>
  </si>
  <si>
    <t>81 Ft</t>
  </si>
  <si>
    <t>Platform Cap.: 600 lbs. Add this to a truck for total lift and truck rate</t>
  </si>
  <si>
    <t>BB1101 - Articulating Boom Aerial Lift</t>
  </si>
  <si>
    <t>101 Ft</t>
  </si>
  <si>
    <t>Aerial Lift, Self Propelled</t>
  </si>
  <si>
    <t>JLG 40IC (disc. 2000)</t>
  </si>
  <si>
    <t>Platform Cap.: 500 lbs.</t>
  </si>
  <si>
    <t>Niftylift SD50</t>
  </si>
  <si>
    <t>to 21.6</t>
  </si>
  <si>
    <t>Articulating, Platform Cap.: 500 lbs.</t>
  </si>
  <si>
    <t>S9070RT-HC</t>
  </si>
  <si>
    <t>to 24.9</t>
  </si>
  <si>
    <t>Scissor Lift, Platform Cap.: 2000 lbs.</t>
  </si>
  <si>
    <t>JLG 1250AJP</t>
  </si>
  <si>
    <t>JLG 1500AJP</t>
  </si>
  <si>
    <t>to 99.8</t>
  </si>
  <si>
    <t>Articulating, Platform Cap.: 1000 lbs.</t>
  </si>
  <si>
    <t>Miscellaneous BB1-40</t>
  </si>
  <si>
    <t>Scissor Lift</t>
  </si>
  <si>
    <t>JLG 1000BT</t>
  </si>
  <si>
    <t>20,000 LBS</t>
  </si>
  <si>
    <t>55.0 ft boom length</t>
  </si>
  <si>
    <t>JLG 1700A</t>
  </si>
  <si>
    <t>36,000 LBS</t>
  </si>
  <si>
    <t>75.0 ft boom length</t>
  </si>
  <si>
    <t>Manitex - 30100C</t>
  </si>
  <si>
    <t>60,000 LBs</t>
  </si>
  <si>
    <t>100.0 ft boom length</t>
  </si>
  <si>
    <t>Self Priming, 25000 gph, add hoses</t>
  </si>
  <si>
    <t>Crane, Yard</t>
  </si>
  <si>
    <t>Shuttlelift 3330FL</t>
  </si>
  <si>
    <t>17000 lbs/8.5 tons</t>
  </si>
  <si>
    <t>30.2 ft boom length</t>
  </si>
  <si>
    <t>Crane, Rough Terrain</t>
  </si>
  <si>
    <t>Broderson RT-300-2C</t>
  </si>
  <si>
    <t>29983 lbs/15 tons</t>
  </si>
  <si>
    <t>60 ft boom length</t>
  </si>
  <si>
    <t>Crane, All Terrain</t>
  </si>
  <si>
    <t>Grove GMK2035E</t>
  </si>
  <si>
    <t>69886 lbs/34.9 tons</t>
  </si>
  <si>
    <t>to 157</t>
  </si>
  <si>
    <t>95 ft boom length</t>
  </si>
  <si>
    <t>Grove GMK3055</t>
  </si>
  <si>
    <t>119931 lbs/60 tons</t>
  </si>
  <si>
    <t>141 ft boom length</t>
  </si>
  <si>
    <t>Crane, Crawler Mounted Lattice Boom</t>
  </si>
  <si>
    <t>American HC-125 (disc. 2004)</t>
  </si>
  <si>
    <t>250004 lbs/125 tons</t>
  </si>
  <si>
    <t>300 ft boom length</t>
  </si>
  <si>
    <t>Miscellaneous 4.6-14MC</t>
  </si>
  <si>
    <t>4.625 in max cut depth</t>
  </si>
  <si>
    <t>Miscellaneous 10-26SPC</t>
  </si>
  <si>
    <t>10.625 in max cut depth</t>
  </si>
  <si>
    <t>Miscellaneous 20-48SPC</t>
  </si>
  <si>
    <t>20.75 in max cut depth</t>
  </si>
  <si>
    <t>Chain Trencher, Wheel Mounted</t>
  </si>
  <si>
    <t>Vermeer V8550A (disc. 2008)</t>
  </si>
  <si>
    <t>60 in depth</t>
  </si>
  <si>
    <t>to 83</t>
  </si>
  <si>
    <t>Vermeer V120</t>
  </si>
  <si>
    <t>to 107</t>
  </si>
  <si>
    <t>Jackhammer (dry)</t>
  </si>
  <si>
    <t>Miscellaneous 25DRY</t>
  </si>
  <si>
    <t>25 lbs</t>
  </si>
  <si>
    <t>Air</t>
  </si>
  <si>
    <t>Add air compressor and hoses</t>
  </si>
  <si>
    <t>Jackhammer (wet)</t>
  </si>
  <si>
    <t>Miscellaneous 30WET</t>
  </si>
  <si>
    <t>30 lbs</t>
  </si>
  <si>
    <t>CAT 611 (Disc. 2004)</t>
  </si>
  <si>
    <t>15 cu yd heaped</t>
  </si>
  <si>
    <t>to 262.2</t>
  </si>
  <si>
    <t>621G (disc. 2010)</t>
  </si>
  <si>
    <t>22 cu yd heaped</t>
  </si>
  <si>
    <t>631G (disc. 2010)</t>
  </si>
  <si>
    <t>34 cu yd heaped</t>
  </si>
  <si>
    <t>Caterpillar 651E (Disc.2006)</t>
  </si>
  <si>
    <t>44 cu yd heaped</t>
  </si>
  <si>
    <t>Loader, Skid Steer</t>
  </si>
  <si>
    <t>Bobcat S70</t>
  </si>
  <si>
    <t>5.8 cu yd</t>
  </si>
  <si>
    <t>to 23.5</t>
  </si>
  <si>
    <t>Bobcat S205</t>
  </si>
  <si>
    <t>14 cu yd</t>
  </si>
  <si>
    <t>Bobcat S300 (disc. 2011)</t>
  </si>
  <si>
    <t>15.4 cu yd</t>
  </si>
  <si>
    <t>Miscellaneous Mechanical</t>
  </si>
  <si>
    <t>60 in Cutting Width</t>
  </si>
  <si>
    <t>Miscellaneous 1400 - Rotary Snow Blowers</t>
  </si>
  <si>
    <t>99.375 in Cutting Width</t>
  </si>
  <si>
    <t>Miscellaneous 2000 - Rotary Snow Blowers</t>
  </si>
  <si>
    <t>102 in Cutting Width</t>
  </si>
  <si>
    <t>Miscellaneous 2400 - Rotary Snow Blowers</t>
  </si>
  <si>
    <t>Toro Power Max® 826 OE (37780)</t>
  </si>
  <si>
    <t>40 ft throwing distance</t>
  </si>
  <si>
    <t>Toro 74523 MultiForce 60-in Blower</t>
  </si>
  <si>
    <t>60-IN capable mower with 48-IN snow blower attachment</t>
  </si>
  <si>
    <t>to 450-500</t>
  </si>
  <si>
    <t>Snow Blower, Self Propelled</t>
  </si>
  <si>
    <t>Miscellaneous 2000</t>
  </si>
  <si>
    <t>2000 ft per minute</t>
  </si>
  <si>
    <t>102 in cutting width</t>
  </si>
  <si>
    <t>Miscellaneous 2500</t>
  </si>
  <si>
    <t>2500 ft per minute</t>
  </si>
  <si>
    <t>120 in cutting width</t>
  </si>
  <si>
    <t>to 428</t>
  </si>
  <si>
    <t>Miscellaneous 3500</t>
  </si>
  <si>
    <t>3500 ft per minute</t>
  </si>
  <si>
    <t>96.0 in cutting width</t>
  </si>
  <si>
    <t>Oshkosh Pavement Sweeper</t>
  </si>
  <si>
    <t>Dust Control De-ice Unit</t>
  </si>
  <si>
    <t>Hydro Pump with 100-ft of 1/2-in hose</t>
  </si>
  <si>
    <t>Kubota L39 Backhoe (disc. 2012)</t>
  </si>
  <si>
    <t>0.5 CY Loader bucket</t>
  </si>
  <si>
    <t>to 30.5</t>
  </si>
  <si>
    <t>CASE 580M</t>
  </si>
  <si>
    <t>1.0 CY Loader bucket</t>
  </si>
  <si>
    <t>CAT 420F (Disc. 2017)</t>
  </si>
  <si>
    <t>1.2 CY Loader bucket</t>
  </si>
  <si>
    <t>to 93</t>
  </si>
  <si>
    <t>CAT 430E IT</t>
  </si>
  <si>
    <t>1.31 CY Loader bucket</t>
  </si>
  <si>
    <t>to 102</t>
  </si>
  <si>
    <t>Miscellaneous 550 GAL</t>
  </si>
  <si>
    <t>550 gal</t>
  </si>
  <si>
    <t>Miscellaneous 1000G</t>
  </si>
  <si>
    <t>1000-gal</t>
  </si>
  <si>
    <t>Miscellaneous 4000G</t>
  </si>
  <si>
    <t>4000-gal</t>
  </si>
  <si>
    <t>13-FT</t>
  </si>
  <si>
    <t>Trailer, Rear Dump</t>
  </si>
  <si>
    <t>Miscellaneous STANDARD 24 20</t>
  </si>
  <si>
    <t>20.0 cu yd 24.0 t</t>
  </si>
  <si>
    <t>Cap.: 30 cy; Deck Length: 16-ft to 18-ft; Deck: Level</t>
  </si>
  <si>
    <t>Miscellaneous LEVEL 2 30</t>
  </si>
  <si>
    <t>30 ton</t>
  </si>
  <si>
    <t>Miscellaneous DROP 2 40</t>
  </si>
  <si>
    <t>40 ton</t>
  </si>
  <si>
    <t>Miscellaneous DROP 3 60</t>
  </si>
  <si>
    <t>60 ton</t>
  </si>
  <si>
    <t>Miscellaneous FLUSH 4 120</t>
  </si>
  <si>
    <t>120 ton</t>
  </si>
  <si>
    <t>Miscellaneous 1200 4000</t>
  </si>
  <si>
    <t>4000 gallon</t>
  </si>
  <si>
    <t>Miscellaneous 1200 6000</t>
  </si>
  <si>
    <t>6000 gallon</t>
  </si>
  <si>
    <t>Miscellaneous 1500 10000</t>
  </si>
  <si>
    <t>10000 gallon</t>
  </si>
  <si>
    <t>Miscellaneous 1500 14000</t>
  </si>
  <si>
    <t>14000 gallon</t>
  </si>
  <si>
    <t>Truck - Water Tanker</t>
  </si>
  <si>
    <t>Miscellaneous GAS 4X2 1500</t>
  </si>
  <si>
    <t>1500 gallon</t>
  </si>
  <si>
    <t>Trailer Mounted Brush Chippers</t>
  </si>
  <si>
    <t>Chipping Capacity: 25-IN HP 600</t>
  </si>
  <si>
    <t>25-IN</t>
  </si>
  <si>
    <t>Morbark 223</t>
  </si>
  <si>
    <t>Chipping Capacity: 23-IN</t>
  </si>
  <si>
    <t>Morbark 40/36 Tub Grinder</t>
  </si>
  <si>
    <t>Chipping Capacity: 24-IN</t>
  </si>
  <si>
    <t>800 to 850</t>
  </si>
  <si>
    <t>Morbark 50/48X Tub Grinder</t>
  </si>
  <si>
    <t>Chipping Capacity: 28-IN</t>
  </si>
  <si>
    <t>Vermeer HG6000 Horizontal Grinder</t>
  </si>
  <si>
    <t>Vermeer SC852</t>
  </si>
  <si>
    <t>to 74</t>
  </si>
  <si>
    <t>24-in Grinding Wheel</t>
  </si>
  <si>
    <t>Reinco HG-5-HA, Trailer Mounted</t>
  </si>
  <si>
    <t>Reinco HG-10GXA2, Trailer Mounted</t>
  </si>
  <si>
    <t>Reinco HG-30GX, Truck Mounted</t>
  </si>
  <si>
    <t>Finn B70</t>
  </si>
  <si>
    <t>to 33.5</t>
  </si>
  <si>
    <t>Reinco M65</t>
  </si>
  <si>
    <t>to 54</t>
  </si>
  <si>
    <t>Reinco M90</t>
  </si>
  <si>
    <t>Wirtgen WR2400</t>
  </si>
  <si>
    <t>to 563</t>
  </si>
  <si>
    <t>Trailer (Off Highway Bottom Dump)</t>
  </si>
  <si>
    <t>Load King 2842</t>
  </si>
  <si>
    <t>28.0 cu yd</t>
  </si>
  <si>
    <t>Barber Beach Sand Rake 600HD</t>
  </si>
  <si>
    <t>Wildcat 626 Cougar</t>
  </si>
  <si>
    <t>Miscellaneous 8X24</t>
  </si>
  <si>
    <t>Miscellaneous 8X32</t>
  </si>
  <si>
    <t>Miscellaneous 10X32</t>
  </si>
  <si>
    <t>7-ft x 16-ft</t>
  </si>
  <si>
    <t>12 Station Portable Shower Trailer</t>
  </si>
  <si>
    <t>to 101</t>
  </si>
  <si>
    <t>Seaman-Parsons T20</t>
  </si>
  <si>
    <t>Seaman-Parsons T500</t>
  </si>
  <si>
    <t>to 58</t>
  </si>
  <si>
    <t>1.5CY</t>
  </si>
  <si>
    <t>to 108</t>
  </si>
  <si>
    <t>New Holland T8.330 (disc. 2014)</t>
  </si>
  <si>
    <t>to 284</t>
  </si>
  <si>
    <t>Case MAXI-SNEAKER C (disc. 2003)</t>
  </si>
  <si>
    <t>24-in</t>
  </si>
  <si>
    <t>Seaman-Parsons DP-60</t>
  </si>
  <si>
    <t>18-in</t>
  </si>
  <si>
    <t>to 82</t>
  </si>
  <si>
    <t>Seaman-Parsons DP-100</t>
  </si>
  <si>
    <t>42-in</t>
  </si>
  <si>
    <t>Miscellaneous 60/12- Hydraulic Digger Derricks</t>
  </si>
  <si>
    <t>Miscellaneous 990/14 - Hydraulic Digger Derricks</t>
  </si>
  <si>
    <t>8680-1</t>
  </si>
  <si>
    <t>Mixer Capacity = 13 cy</t>
  </si>
  <si>
    <t>13-CY</t>
  </si>
  <si>
    <t>to 285</t>
  </si>
  <si>
    <t>1000GPM/300gal Engine, with Pump &amp; Roll</t>
  </si>
  <si>
    <t>500GPM/300gal Engine, with Pump &amp; Roll</t>
  </si>
  <si>
    <t>Truck, Fire, Ladder(48ft)(Type-III)</t>
  </si>
  <si>
    <t>150gpm/500gal Hose 1-1/2"D 500' Long</t>
  </si>
  <si>
    <t>100-ft Ladder</t>
  </si>
  <si>
    <t>Truck, Fire, Ladder(48ft)(Type-I)</t>
  </si>
  <si>
    <t>1000gpm/400gal, 500gpm Master Stream Hose 2-1/2"D 1200' Long</t>
  </si>
  <si>
    <t>Truck, Fire, Ladder(48ft)(Type-II)</t>
  </si>
  <si>
    <t>500gpm/300gal, Hose 2-1/2"D 1000' Long</t>
  </si>
  <si>
    <t>300GPM/4000+gal S1 Water Tender</t>
  </si>
  <si>
    <t>200GPM/2500+gal S2 Water Tender</t>
  </si>
  <si>
    <t>200GPM/1000+gal S3 Water Tender</t>
  </si>
  <si>
    <t>to 311</t>
  </si>
  <si>
    <t>250GPM/2000+gal</t>
  </si>
  <si>
    <t>250GPM/1000+gal</t>
  </si>
  <si>
    <t>150GPM/500gal Engine, with Pump &amp; Roll</t>
  </si>
  <si>
    <t>to 610</t>
  </si>
  <si>
    <t>Miscellaneous 4X2 15KGVW DSL</t>
  </si>
  <si>
    <t>Miscellaneous 4X2 25KGVW GAS</t>
  </si>
  <si>
    <t>Miscellaneous 4X2 25KGVW DSL</t>
  </si>
  <si>
    <t>Miscellaneous 4X2 30KGVW DSL</t>
  </si>
  <si>
    <t>to 217</t>
  </si>
  <si>
    <t>Miscellaneous 6X4 45KGVW DSL</t>
  </si>
  <si>
    <t>Trailer, semi</t>
  </si>
  <si>
    <t>48ft spread axle flatbed</t>
  </si>
  <si>
    <t>NA</t>
  </si>
  <si>
    <t>Enclosed 48ft, 2 axle trailer</t>
  </si>
  <si>
    <t>Non-Tilt Deck Utility Trailers - TOW 2 1 6</t>
  </si>
  <si>
    <t>8711-2</t>
  </si>
  <si>
    <t>Miscellaneous 5-P - Sewer/Catch Basin Cleaner For Truck Mounting</t>
  </si>
  <si>
    <t>Miscellaneous 14-P - Sewer/Catch Basin Cleaner For Truck Mounting</t>
  </si>
  <si>
    <t>Vacuum Truck 800 Gal Spoils/400 Gal Water</t>
  </si>
  <si>
    <t>Vector Combine Vaccum Truck</t>
  </si>
  <si>
    <t>8714-H</t>
  </si>
  <si>
    <t>Combined Sewer Cleaning (Accessory Hoses)</t>
  </si>
  <si>
    <t>4-IN</t>
  </si>
  <si>
    <t>50-FT of 4-IN hoses @$0.60/Hour for Vac Truck</t>
  </si>
  <si>
    <t>500-gal debris tank;</t>
  </si>
  <si>
    <t>to 370</t>
  </si>
  <si>
    <t>Miscellaneous TRAC MOUNT ENG DRIV</t>
  </si>
  <si>
    <t>Broom Length 72.0 in</t>
  </si>
  <si>
    <t>Miscellaneous 4X4 8YD 30KGVW DSL</t>
  </si>
  <si>
    <t>7-CY</t>
  </si>
  <si>
    <t>Miscellaneous 6X4 10YD 40KGVW</t>
  </si>
  <si>
    <t>8-10-CY</t>
  </si>
  <si>
    <t>to 315</t>
  </si>
  <si>
    <t>Miscellaneous 6X4 12YD 50KGVW</t>
  </si>
  <si>
    <t>12-CY</t>
  </si>
  <si>
    <t>14-CY</t>
  </si>
  <si>
    <t>Bell B40E (articulated)</t>
  </si>
  <si>
    <t>24-CY</t>
  </si>
  <si>
    <t>to 436</t>
  </si>
  <si>
    <t>Miscellaneous 8X4 18YD 85KGVW</t>
  </si>
  <si>
    <t>E=BAM Services</t>
  </si>
  <si>
    <t>Attentuator, Safety</t>
  </si>
  <si>
    <t>Miscellaneous ALUMINUM-2</t>
  </si>
  <si>
    <t>Freightliner M2 106 4x2 Diesel (disc. 2015)</t>
  </si>
  <si>
    <t>GW 26000 lbs</t>
  </si>
  <si>
    <t>Van, step</t>
  </si>
  <si>
    <t>Freightliner 4500 Sprinter 4x2 Diesel (2021)</t>
  </si>
  <si>
    <t>GMC Savana Passenger Van (disc. 2010)</t>
  </si>
  <si>
    <t>GMC Savana 3500 LS Passenger Van (disc. 2020)</t>
  </si>
  <si>
    <t>Van-cargo</t>
  </si>
  <si>
    <t>Chevrolet City Express Cargo Van (disc. 2018)</t>
  </si>
  <si>
    <t>Chevrolet Express Cargo Van (2022)</t>
  </si>
  <si>
    <t>GVW=50534, 56 Passenger + 1-Driver</t>
  </si>
  <si>
    <t>to 430</t>
  </si>
  <si>
    <t>Miscellaneous 2-7/21 - Motor-in-Head</t>
  </si>
  <si>
    <t>Miscellaneous GAS 180 DC-CC</t>
  </si>
  <si>
    <t>Miscellaneous DIESEL 300 DC-CC</t>
  </si>
  <si>
    <t>Miscellaneous GAS 350 DC-CC/CV</t>
  </si>
  <si>
    <t>to 52</t>
  </si>
  <si>
    <t>Miscellaneous DIESEL 600 DC-CC/CV DU-OP</t>
  </si>
  <si>
    <t>to 42</t>
  </si>
  <si>
    <t>Miscellaneous DSL 4X2 2500</t>
  </si>
  <si>
    <t>Miscellaneous BB2 DSL 6X4 4000 (disc. 1994)</t>
  </si>
  <si>
    <t>On-Highway Truck Tractors 45,001 - 60,000 GVW</t>
  </si>
  <si>
    <t>On-Highway Truck Tractor - 4X2 25KGVW GAS</t>
  </si>
  <si>
    <t>to 295</t>
  </si>
  <si>
    <t>On-Highway Truck Tractor - 4X2 35KGVW DSL</t>
  </si>
  <si>
    <t>to 329</t>
  </si>
  <si>
    <t>On-Highway Truck Tractor - 6X4 45KGVW DSL</t>
  </si>
  <si>
    <t>Ford F-450 Cutaway Truck (disc. 2018)</t>
  </si>
  <si>
    <t>Dodge Ram Chassis 5500</t>
  </si>
  <si>
    <t>Enclosed w/lift gate. Heavy duty, class 7</t>
  </si>
  <si>
    <t>M2-106 4x2 Diesel (disc. 2015)</t>
  </si>
  <si>
    <t>Miscellaneous 6X4 43KGVW DSL</t>
  </si>
  <si>
    <t>GSA 2023 Mileage Rate</t>
  </si>
  <si>
    <t>Mile</t>
  </si>
  <si>
    <t>Miscellaneous 4X2 1/2 160 CONV DSL</t>
  </si>
  <si>
    <t>4X2 1 195 CONV DSL</t>
  </si>
  <si>
    <t>to 195</t>
  </si>
  <si>
    <t>4X2 1 1/4 360 CONV DSL</t>
  </si>
  <si>
    <t>4X2 1 1/2 300 CONV DIESEL</t>
  </si>
  <si>
    <t>Miscellaneous 4X2 1 3/4 360 CONV DSL</t>
  </si>
  <si>
    <t>Miscellaneous 4X2 3/4 160 CONV DSL</t>
  </si>
  <si>
    <t>Miscellaneous 4X4 3/4 285 CREW GAS</t>
  </si>
  <si>
    <t>4X4 1 340 CREW DSL</t>
  </si>
  <si>
    <t>4X4 1 1/4 360 CREW GAS</t>
  </si>
  <si>
    <t>4X4 1 1/2 362 CREW GAS</t>
  </si>
  <si>
    <t>to 362</t>
  </si>
  <si>
    <t>4X4 1 3/4 362 CREW GAS</t>
  </si>
  <si>
    <t>Skidder accessory</t>
  </si>
  <si>
    <t>Forklift, accessory</t>
  </si>
  <si>
    <t>BARKO 495ML Magnum</t>
  </si>
  <si>
    <t>Bandit 2400XP</t>
  </si>
  <si>
    <t>to 645</t>
  </si>
  <si>
    <t>Caterpillar 525B (disc. 2006)</t>
  </si>
  <si>
    <t>Caterpillar 525C (disc. 2014)</t>
  </si>
  <si>
    <t>to 182</t>
  </si>
  <si>
    <t>Truck, service</t>
  </si>
  <si>
    <t>Miscellaneous BB2 Gas 4X2 2000</t>
  </si>
  <si>
    <t>40-ft long; GVWR: 56000 lbs; 20 kw generator</t>
  </si>
  <si>
    <t>22-ft long;</t>
  </si>
  <si>
    <t>25'6" long; GVWR 19500 lbs; Duramax Diesel</t>
  </si>
  <si>
    <t>42" long</t>
  </si>
  <si>
    <t>GVWR: 22500 lbs; Diesel</t>
  </si>
  <si>
    <t>to 260</t>
  </si>
  <si>
    <t>Sprinter; GVWR: 11030</t>
  </si>
  <si>
    <t>to 410</t>
  </si>
  <si>
    <t>GVWR: 54600 lbs</t>
  </si>
  <si>
    <t>Miscellaneous HEAVY DUTY-14</t>
  </si>
  <si>
    <t>30-FT</t>
  </si>
  <si>
    <t>to 13.5</t>
  </si>
  <si>
    <t>Miscellaneous LIGHT DUTY-7-1/2</t>
  </si>
  <si>
    <t>20-FT</t>
  </si>
  <si>
    <t>to 7.5</t>
  </si>
  <si>
    <t>Sand Bagger Machine</t>
  </si>
  <si>
    <t>PA-31-350, Navajo Chieftain twin engine</t>
  </si>
  <si>
    <t>to 1890</t>
  </si>
  <si>
    <t>to 2850</t>
  </si>
  <si>
    <t>Model Bell 206L- 7 seater</t>
  </si>
  <si>
    <t>to 669</t>
  </si>
  <si>
    <t>to 550</t>
  </si>
  <si>
    <t>to 290</t>
  </si>
  <si>
    <t>to 1100</t>
  </si>
  <si>
    <t>to 710</t>
  </si>
  <si>
    <t>Genie GS-2646</t>
  </si>
  <si>
    <t>1000 lbs</t>
  </si>
  <si>
    <t>Select Cost Codes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</si>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</sst>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&quot;DI #&quot;\ 0\ &quot;COST SUMMARY&quot;"/>
    <numFmt numFmtId="166" formatCode="\$0.00"/>
    <numFmt numFmtId="167" formatCode="\$#,##0.00"/>
    <numFmt numFmtId="168" formatCode="0.0"/>
    <numFmt numFmtId="169" formatCode="&quot;$&quot;#,##0.00"/>
    <numFmt numFmtId="170" formatCode="m/d/yy;@"/>
    <numFmt numFmtId="171" formatCode="_(* #,##0.000_);_(* \(#,##0.000\);_(* &quot;-&quot;??_);_(@_)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sz val="6.5"/>
      <color rgb="FF231F20"/>
      <name val="Arial"/>
      <family val="2"/>
    </font>
    <font>
      <sz val="6.5"/>
      <name val="Arial"/>
      <family val="2"/>
    </font>
    <font>
      <b/>
      <sz val="8"/>
      <color rgb="FF231F20"/>
      <name val="Arial"/>
      <family val="2"/>
    </font>
    <font>
      <b/>
      <sz val="8"/>
      <name val="Arial"/>
      <family val="2"/>
    </font>
    <font>
      <b/>
      <sz val="6.5"/>
      <color rgb="FF231F20"/>
      <name val="Arial"/>
      <family val="2"/>
    </font>
    <font>
      <b/>
      <sz val="6.5"/>
      <name val="Arial"/>
      <family val="2"/>
    </font>
    <font>
      <sz val="6.5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81818"/>
      <name val="Calibri"/>
      <family val="2"/>
      <scheme val="minor"/>
    </font>
    <font>
      <sz val="11"/>
      <name val="Calibri"/>
      <family val="2"/>
      <scheme val="minor"/>
    </font>
    <font>
      <sz val="11"/>
      <color rgb="FF010101"/>
      <name val="Calibri"/>
      <family val="2"/>
      <scheme val="minor"/>
    </font>
    <font>
      <sz val="11"/>
      <color rgb="FF282828"/>
      <name val="Calibri"/>
      <family val="2"/>
      <scheme val="minor"/>
    </font>
    <font>
      <sz val="11"/>
      <color rgb="FF3F3F3F"/>
      <name val="Calibri"/>
      <family val="2"/>
      <scheme val="minor"/>
    </font>
    <font>
      <u/>
      <sz val="11"/>
      <color rgb="FF181818"/>
      <name val="Calibri"/>
      <family val="2"/>
      <scheme val="minor"/>
    </font>
    <font>
      <u/>
      <sz val="11"/>
      <color rgb="FF282828"/>
      <name val="Calibri"/>
      <family val="2"/>
      <scheme val="minor"/>
    </font>
    <font>
      <sz val="11"/>
      <color rgb="FF7E7E7E"/>
      <name val="Calibri"/>
      <family val="2"/>
      <scheme val="minor"/>
    </font>
    <font>
      <sz val="11"/>
      <color rgb="FF414141"/>
      <name val="Calibri"/>
      <family val="2"/>
      <scheme val="minor"/>
    </font>
    <font>
      <sz val="11"/>
      <color rgb="FF1D1D1D"/>
      <name val="Calibri"/>
      <family val="2"/>
      <scheme val="minor"/>
    </font>
    <font>
      <i/>
      <sz val="11"/>
      <color rgb="FF010101"/>
      <name val="Calibri"/>
      <family val="2"/>
      <scheme val="minor"/>
    </font>
    <font>
      <i/>
      <sz val="11"/>
      <color rgb="FF1D1D1D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030303"/>
      <name val="Calibri"/>
      <family val="2"/>
      <scheme val="minor"/>
    </font>
    <font>
      <sz val="11"/>
      <color rgb="FF424242"/>
      <name val="Calibri"/>
      <family val="2"/>
      <scheme val="minor"/>
    </font>
    <font>
      <sz val="11"/>
      <color rgb="FF1A1A1A"/>
      <name val="Calibri"/>
      <family val="2"/>
      <scheme val="minor"/>
    </font>
    <font>
      <sz val="11"/>
      <color rgb="FF2A2A2A"/>
      <name val="Calibri"/>
      <family val="2"/>
      <scheme val="minor"/>
    </font>
    <font>
      <sz val="11"/>
      <color rgb="FF383838"/>
      <name val="Calibri"/>
      <family val="2"/>
      <scheme val="minor"/>
    </font>
    <font>
      <sz val="11"/>
      <color rgb="FF343434"/>
      <name val="Calibri"/>
      <family val="2"/>
      <scheme val="minor"/>
    </font>
    <font>
      <vertAlign val="subscript"/>
      <sz val="11"/>
      <color rgb="FF1D1D1D"/>
      <name val="Calibri"/>
      <family val="2"/>
      <scheme val="minor"/>
    </font>
    <font>
      <sz val="11"/>
      <color rgb="FF4B4B4B"/>
      <name val="Calibri"/>
      <family val="2"/>
      <scheme val="minor"/>
    </font>
    <font>
      <sz val="11"/>
      <color rgb="FF363636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color rgb="FF313131"/>
      <name val="Calibri"/>
      <family val="2"/>
      <scheme val="minor"/>
    </font>
    <font>
      <sz val="11"/>
      <color rgb="FF424446"/>
      <name val="Calibri"/>
      <family val="2"/>
      <scheme val="minor"/>
    </font>
    <font>
      <sz val="11"/>
      <color rgb="FF0F0F0F"/>
      <name val="Calibri"/>
      <family val="2"/>
      <scheme val="minor"/>
    </font>
    <font>
      <sz val="8"/>
      <name val="Arial"/>
      <family val="2"/>
    </font>
    <font>
      <sz val="8"/>
      <color rgb="FF231F2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18181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66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DD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CC99"/>
      </patternFill>
    </fill>
    <fill>
      <patternFill patternType="solid">
        <fgColor rgb="FFACB9CA"/>
      </patternFill>
    </fill>
    <fill>
      <patternFill patternType="solid">
        <fgColor rgb="FFB4C5E6"/>
      </patternFill>
    </fill>
    <fill>
      <patternFill patternType="solid">
        <fgColor rgb="FFFFE698"/>
      </patternFill>
    </fill>
    <fill>
      <patternFill patternType="solid">
        <fgColor rgb="FFFFF3CD"/>
      </patternFill>
    </fill>
    <fill>
      <patternFill patternType="solid">
        <fgColor rgb="FFC6E0B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FDFDF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FDFDF"/>
      </right>
      <top style="medium">
        <color rgb="FFDDDDDD"/>
      </top>
      <bottom style="medium">
        <color rgb="FFDDDDDD"/>
      </bottom>
      <diagonal/>
    </border>
    <border>
      <left style="medium">
        <color rgb="FFDFDFDF"/>
      </left>
      <right style="medium">
        <color rgb="FFDDDDDD"/>
      </right>
      <top style="medium">
        <color rgb="FFDDDDDD"/>
      </top>
      <bottom style="medium">
        <color rgb="FFDFDFDF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FDFDF"/>
      </bottom>
      <diagonal/>
    </border>
    <border>
      <left style="medium">
        <color rgb="FFDDDDDD"/>
      </left>
      <right style="medium">
        <color rgb="FFDFDFDF"/>
      </right>
      <top style="medium">
        <color rgb="FFDDDDDD"/>
      </top>
      <bottom style="medium">
        <color rgb="FFDFDFDF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/>
      <bottom/>
      <diagonal/>
    </border>
    <border>
      <left style="medium">
        <color rgb="FFDFDFDF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FDFDF"/>
      </right>
      <top/>
      <bottom style="medium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421">
    <xf numFmtId="0" fontId="0" fillId="0" borderId="0" xfId="0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0" borderId="1" xfId="0" applyFont="1" applyBorder="1"/>
    <xf numFmtId="44" fontId="0" fillId="0" borderId="1" xfId="0" applyNumberFormat="1" applyFont="1" applyBorder="1"/>
    <xf numFmtId="0" fontId="0" fillId="0" borderId="0" xfId="0" applyFont="1"/>
    <xf numFmtId="44" fontId="0" fillId="0" borderId="0" xfId="0" applyNumberFormat="1" applyFont="1"/>
    <xf numFmtId="0" fontId="2" fillId="0" borderId="2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/>
    <xf numFmtId="44" fontId="0" fillId="0" borderId="0" xfId="0" applyNumberFormat="1" applyFont="1" applyFill="1" applyBorder="1"/>
    <xf numFmtId="0" fontId="0" fillId="0" borderId="0" xfId="0" applyFont="1" applyFill="1" applyBorder="1"/>
    <xf numFmtId="0" fontId="1" fillId="0" borderId="0" xfId="0" applyFont="1"/>
    <xf numFmtId="44" fontId="1" fillId="0" borderId="0" xfId="0" applyNumberFormat="1" applyFont="1"/>
    <xf numFmtId="44" fontId="0" fillId="0" borderId="0" xfId="0" applyNumberFormat="1" applyFont="1" applyBorder="1"/>
    <xf numFmtId="4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4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10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0" xfId="0" applyNumberFormat="1" applyFont="1" applyAlignment="1">
      <alignment horizontal="center" vertical="center"/>
    </xf>
    <xf numFmtId="44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6" xfId="0" applyFont="1" applyBorder="1"/>
    <xf numFmtId="44" fontId="0" fillId="0" borderId="6" xfId="0" applyNumberFormat="1" applyFont="1" applyBorder="1"/>
    <xf numFmtId="0" fontId="0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left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44" fontId="0" fillId="3" borderId="13" xfId="0" applyNumberFormat="1" applyFont="1" applyFill="1" applyBorder="1" applyAlignment="1">
      <alignment vertical="center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1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0" borderId="0" xfId="0" applyNumberFormat="1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4" fontId="0" fillId="3" borderId="12" xfId="0" applyNumberFormat="1" applyFont="1" applyFill="1" applyBorder="1" applyAlignment="1">
      <alignment vertical="center"/>
    </xf>
    <xf numFmtId="0" fontId="1" fillId="0" borderId="9" xfId="0" applyFont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14" fontId="0" fillId="0" borderId="9" xfId="0" applyNumberFormat="1" applyFont="1" applyBorder="1"/>
    <xf numFmtId="44" fontId="1" fillId="3" borderId="9" xfId="0" applyNumberFormat="1" applyFont="1" applyFill="1" applyBorder="1"/>
    <xf numFmtId="49" fontId="1" fillId="0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1" fillId="0" borderId="9" xfId="0" applyFont="1" applyFill="1" applyBorder="1"/>
    <xf numFmtId="44" fontId="1" fillId="0" borderId="9" xfId="0" applyNumberFormat="1" applyFont="1" applyFill="1" applyBorder="1"/>
    <xf numFmtId="0" fontId="1" fillId="0" borderId="9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0" fillId="0" borderId="13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44" fontId="1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2" fontId="1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4" fontId="0" fillId="0" borderId="7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3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44" fontId="1" fillId="7" borderId="1" xfId="0" applyNumberFormat="1" applyFont="1" applyFill="1" applyBorder="1" applyAlignment="1">
      <alignment horizontal="center" vertical="center"/>
    </xf>
    <xf numFmtId="44" fontId="1" fillId="7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44" fontId="1" fillId="8" borderId="1" xfId="0" applyNumberFormat="1" applyFont="1" applyFill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44" fontId="1" fillId="3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4" fontId="1" fillId="0" borderId="0" xfId="0" applyNumberFormat="1" applyFont="1" applyFill="1" applyBorder="1" applyAlignment="1">
      <alignment horizontal="center" vertical="center"/>
    </xf>
    <xf numFmtId="44" fontId="0" fillId="0" borderId="15" xfId="0" applyNumberFormat="1" applyFont="1" applyFill="1" applyBorder="1"/>
    <xf numFmtId="44" fontId="1" fillId="3" borderId="1" xfId="0" applyNumberFormat="1" applyFont="1" applyFill="1" applyBorder="1"/>
    <xf numFmtId="0" fontId="1" fillId="0" borderId="15" xfId="0" applyFont="1" applyBorder="1"/>
    <xf numFmtId="44" fontId="0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44" fontId="0" fillId="7" borderId="0" xfId="0" applyNumberFormat="1" applyFont="1" applyFill="1" applyBorder="1"/>
    <xf numFmtId="44" fontId="0" fillId="7" borderId="0" xfId="0" applyNumberFormat="1" applyFont="1" applyFill="1"/>
    <xf numFmtId="44" fontId="0" fillId="7" borderId="6" xfId="0" applyNumberFormat="1" applyFont="1" applyFill="1" applyBorder="1"/>
    <xf numFmtId="164" fontId="1" fillId="10" borderId="1" xfId="0" applyNumberFormat="1" applyFont="1" applyFill="1" applyBorder="1" applyAlignment="1">
      <alignment horizontal="center" vertical="center"/>
    </xf>
    <xf numFmtId="2" fontId="0" fillId="10" borderId="0" xfId="0" applyNumberFormat="1" applyFont="1" applyFill="1" applyAlignment="1">
      <alignment horizontal="center"/>
    </xf>
    <xf numFmtId="2" fontId="0" fillId="10" borderId="0" xfId="0" applyNumberFormat="1" applyFont="1" applyFill="1" applyBorder="1" applyAlignment="1">
      <alignment horizontal="center"/>
    </xf>
    <xf numFmtId="2" fontId="0" fillId="10" borderId="6" xfId="0" applyNumberFormat="1" applyFont="1" applyFill="1" applyBorder="1" applyAlignment="1">
      <alignment horizontal="center"/>
    </xf>
    <xf numFmtId="2" fontId="1" fillId="9" borderId="9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4" fontId="1" fillId="8" borderId="0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0" xfId="0" applyAlignment="1">
      <alignment wrapText="1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5" xfId="0" applyFont="1" applyBorder="1" applyAlignment="1">
      <alignment vertical="center"/>
    </xf>
    <xf numFmtId="1" fontId="7" fillId="0" borderId="29" xfId="0" applyNumberFormat="1" applyFont="1" applyFill="1" applyBorder="1" applyAlignment="1">
      <alignment horizontal="center" vertical="center" shrinkToFit="1"/>
    </xf>
    <xf numFmtId="166" fontId="7" fillId="0" borderId="29" xfId="0" applyNumberFormat="1" applyFont="1" applyFill="1" applyBorder="1" applyAlignment="1">
      <alignment horizontal="right" vertical="center" shrinkToFit="1"/>
    </xf>
    <xf numFmtId="166" fontId="11" fillId="0" borderId="29" xfId="0" applyNumberFormat="1" applyFont="1" applyFill="1" applyBorder="1" applyAlignment="1">
      <alignment horizontal="right" vertical="center" shrinkToFit="1"/>
    </xf>
    <xf numFmtId="1" fontId="11" fillId="0" borderId="29" xfId="0" applyNumberFormat="1" applyFont="1" applyFill="1" applyBorder="1" applyAlignment="1">
      <alignment horizontal="center" vertical="center" shrinkToFit="1"/>
    </xf>
    <xf numFmtId="166" fontId="7" fillId="0" borderId="30" xfId="0" applyNumberFormat="1" applyFont="1" applyFill="1" applyBorder="1" applyAlignment="1">
      <alignment horizontal="right" vertical="center" shrinkToFit="1"/>
    </xf>
    <xf numFmtId="167" fontId="7" fillId="0" borderId="29" xfId="0" applyNumberFormat="1" applyFont="1" applyFill="1" applyBorder="1" applyAlignment="1">
      <alignment horizontal="right" vertical="center" shrinkToFit="1"/>
    </xf>
    <xf numFmtId="1" fontId="7" fillId="0" borderId="29" xfId="0" applyNumberFormat="1" applyFont="1" applyFill="1" applyBorder="1" applyAlignment="1">
      <alignment horizontal="right" vertical="center" shrinkToFit="1"/>
    </xf>
    <xf numFmtId="168" fontId="7" fillId="0" borderId="29" xfId="0" applyNumberFormat="1" applyFont="1" applyFill="1" applyBorder="1" applyAlignment="1">
      <alignment horizontal="right" vertical="center" shrinkToFit="1"/>
    </xf>
    <xf numFmtId="166" fontId="7" fillId="18" borderId="29" xfId="0" applyNumberFormat="1" applyFont="1" applyFill="1" applyBorder="1" applyAlignment="1">
      <alignment horizontal="right" vertical="center" shrinkToFit="1"/>
    </xf>
    <xf numFmtId="1" fontId="7" fillId="0" borderId="30" xfId="0" applyNumberFormat="1" applyFont="1" applyFill="1" applyBorder="1" applyAlignment="1">
      <alignment horizontal="center" vertical="center" shrinkToFit="1"/>
    </xf>
    <xf numFmtId="168" fontId="7" fillId="0" borderId="30" xfId="0" applyNumberFormat="1" applyFont="1" applyFill="1" applyBorder="1" applyAlignment="1">
      <alignment horizontal="center" vertical="center" shrinkToFit="1"/>
    </xf>
    <xf numFmtId="1" fontId="7" fillId="0" borderId="31" xfId="0" applyNumberFormat="1" applyFont="1" applyFill="1" applyBorder="1" applyAlignment="1">
      <alignment horizontal="center" vertical="center" shrinkToFit="1"/>
    </xf>
    <xf numFmtId="168" fontId="7" fillId="0" borderId="29" xfId="0" applyNumberFormat="1" applyFont="1" applyFill="1" applyBorder="1" applyAlignment="1">
      <alignment horizontal="center" vertical="center" shrinkToFit="1"/>
    </xf>
    <xf numFmtId="0" fontId="6" fillId="13" borderId="29" xfId="0" applyFont="1" applyFill="1" applyBorder="1" applyAlignment="1">
      <alignment horizontal="left" vertical="center"/>
    </xf>
    <xf numFmtId="0" fontId="10" fillId="14" borderId="29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15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16" borderId="29" xfId="0" applyFont="1" applyFill="1" applyBorder="1" applyAlignment="1">
      <alignment horizontal="center" vertical="center"/>
    </xf>
    <xf numFmtId="0" fontId="10" fillId="17" borderId="29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0" fillId="0" borderId="0" xfId="0" applyAlignment="1"/>
    <xf numFmtId="0" fontId="9" fillId="0" borderId="29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8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8" fontId="5" fillId="0" borderId="1" xfId="0" applyNumberFormat="1" applyFont="1" applyBorder="1" applyAlignment="1">
      <alignment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44" fontId="1" fillId="0" borderId="9" xfId="0" applyNumberFormat="1" applyFont="1" applyBorder="1" applyAlignment="1">
      <alignment vertical="center"/>
    </xf>
    <xf numFmtId="44" fontId="0" fillId="0" borderId="9" xfId="0" applyNumberForma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4" fontId="0" fillId="0" borderId="0" xfId="0" applyNumberFormat="1" applyFont="1" applyAlignment="1">
      <alignment vertical="center"/>
    </xf>
    <xf numFmtId="44" fontId="1" fillId="0" borderId="0" xfId="0" applyNumberFormat="1" applyFont="1" applyAlignment="1">
      <alignment horizontal="center" vertical="center"/>
    </xf>
    <xf numFmtId="170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6" fontId="7" fillId="19" borderId="29" xfId="0" applyNumberFormat="1" applyFont="1" applyFill="1" applyBorder="1" applyAlignment="1">
      <alignment horizontal="right" vertical="center" shrinkToFit="1"/>
    </xf>
    <xf numFmtId="0" fontId="13" fillId="19" borderId="29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4" fontId="0" fillId="0" borderId="0" xfId="0" applyNumberFormat="1" applyFont="1" applyFill="1" applyAlignment="1">
      <alignment vertical="center"/>
    </xf>
    <xf numFmtId="0" fontId="1" fillId="2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44" fontId="0" fillId="0" borderId="11" xfId="0" applyNumberFormat="1" applyFont="1" applyFill="1" applyBorder="1" applyAlignment="1">
      <alignment vertical="center"/>
    </xf>
    <xf numFmtId="44" fontId="0" fillId="0" borderId="13" xfId="0" applyNumberFormat="1" applyFont="1" applyFill="1" applyBorder="1" applyAlignment="1">
      <alignment vertical="center"/>
    </xf>
    <xf numFmtId="44" fontId="0" fillId="0" borderId="1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9" xfId="0" applyFont="1" applyBorder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0" fillId="0" borderId="1" xfId="2" applyFont="1" applyBorder="1" applyAlignment="1">
      <alignment vertical="center"/>
    </xf>
    <xf numFmtId="43" fontId="0" fillId="0" borderId="0" xfId="1" applyFont="1" applyBorder="1" applyAlignment="1">
      <alignment horizontal="center"/>
    </xf>
    <xf numFmtId="43" fontId="0" fillId="0" borderId="0" xfId="1" applyFont="1" applyAlignment="1">
      <alignment horizontal="left"/>
    </xf>
    <xf numFmtId="43" fontId="0" fillId="0" borderId="0" xfId="1" applyFont="1" applyBorder="1" applyAlignment="1">
      <alignment horizontal="left"/>
    </xf>
    <xf numFmtId="0" fontId="15" fillId="0" borderId="2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center" wrapText="1"/>
    </xf>
    <xf numFmtId="1" fontId="19" fillId="0" borderId="2" xfId="0" applyNumberFormat="1" applyFont="1" applyFill="1" applyBorder="1" applyAlignment="1">
      <alignment horizontal="center" vertical="center" shrinkToFit="1"/>
    </xf>
    <xf numFmtId="1" fontId="16" fillId="0" borderId="2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top" wrapText="1" indent="1"/>
    </xf>
    <xf numFmtId="1" fontId="18" fillId="0" borderId="2" xfId="0" applyNumberFormat="1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left" vertical="center" wrapText="1"/>
    </xf>
    <xf numFmtId="1" fontId="25" fillId="0" borderId="2" xfId="0" applyNumberFormat="1" applyFont="1" applyFill="1" applyBorder="1" applyAlignment="1">
      <alignment horizontal="center" vertical="center" shrinkToFit="1"/>
    </xf>
    <xf numFmtId="1" fontId="28" fillId="0" borderId="2" xfId="0" applyNumberFormat="1" applyFont="1" applyFill="1" applyBorder="1" applyAlignment="1">
      <alignment horizontal="center" vertical="center" shrinkToFit="1"/>
    </xf>
    <xf numFmtId="1" fontId="31" fillId="0" borderId="2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top" wrapText="1" indent="3"/>
    </xf>
    <xf numFmtId="1" fontId="33" fillId="0" borderId="2" xfId="0" applyNumberFormat="1" applyFont="1" applyFill="1" applyBorder="1" applyAlignment="1">
      <alignment horizontal="center" vertical="center" shrinkToFit="1"/>
    </xf>
    <xf numFmtId="1" fontId="29" fillId="0" borderId="2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top" wrapText="1" indent="2"/>
    </xf>
    <xf numFmtId="1" fontId="38" fillId="0" borderId="2" xfId="0" applyNumberFormat="1" applyFont="1" applyFill="1" applyBorder="1" applyAlignment="1">
      <alignment horizontal="center" vertical="center" shrinkToFit="1"/>
    </xf>
    <xf numFmtId="168" fontId="38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Alignment="1" applyProtection="1">
      <alignment horizontal="center"/>
      <protection locked="0"/>
    </xf>
    <xf numFmtId="0" fontId="0" fillId="0" borderId="1" xfId="0" applyNumberFormat="1" applyFont="1" applyBorder="1"/>
    <xf numFmtId="1" fontId="32" fillId="0" borderId="2" xfId="0" applyNumberFormat="1" applyFont="1" applyFill="1" applyBorder="1" applyAlignment="1">
      <alignment horizontal="center" vertical="center" shrinkToFit="1"/>
    </xf>
    <xf numFmtId="1" fontId="34" fillId="0" borderId="2" xfId="0" applyNumberFormat="1" applyFont="1" applyFill="1" applyBorder="1" applyAlignment="1">
      <alignment horizontal="center" vertical="center" shrinkToFit="1"/>
    </xf>
    <xf numFmtId="1" fontId="37" fillId="0" borderId="2" xfId="0" applyNumberFormat="1" applyFont="1" applyFill="1" applyBorder="1" applyAlignment="1">
      <alignment horizontal="center" vertical="center" shrinkToFit="1"/>
    </xf>
    <xf numFmtId="1" fontId="39" fillId="0" borderId="2" xfId="0" applyNumberFormat="1" applyFont="1" applyFill="1" applyBorder="1" applyAlignment="1">
      <alignment horizontal="center" vertical="center" shrinkToFit="1"/>
    </xf>
    <xf numFmtId="1" fontId="25" fillId="0" borderId="38" xfId="0" applyNumberFormat="1" applyFont="1" applyFill="1" applyBorder="1" applyAlignment="1">
      <alignment horizontal="center" vertical="center" shrinkToFit="1"/>
    </xf>
    <xf numFmtId="1" fontId="25" fillId="0" borderId="1" xfId="0" applyNumberFormat="1" applyFont="1" applyFill="1" applyBorder="1" applyAlignment="1">
      <alignment horizontal="center" vertical="center" shrinkToFit="1"/>
    </xf>
    <xf numFmtId="1" fontId="25" fillId="0" borderId="36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top" wrapText="1"/>
    </xf>
    <xf numFmtId="168" fontId="16" fillId="0" borderId="2" xfId="0" applyNumberFormat="1" applyFont="1" applyFill="1" applyBorder="1" applyAlignment="1">
      <alignment horizontal="center" vertical="center" shrinkToFit="1"/>
    </xf>
    <xf numFmtId="168" fontId="19" fillId="0" borderId="36" xfId="0" applyNumberFormat="1" applyFont="1" applyFill="1" applyBorder="1" applyAlignment="1">
      <alignment horizontal="center" vertical="center" shrinkToFit="1"/>
    </xf>
    <xf numFmtId="168" fontId="28" fillId="0" borderId="2" xfId="0" applyNumberFormat="1" applyFont="1" applyFill="1" applyBorder="1" applyAlignment="1">
      <alignment horizontal="center" vertical="center" shrinkToFit="1"/>
    </xf>
    <xf numFmtId="168" fontId="29" fillId="0" borderId="2" xfId="0" applyNumberFormat="1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168" fontId="25" fillId="0" borderId="2" xfId="0" applyNumberFormat="1" applyFont="1" applyFill="1" applyBorder="1" applyAlignment="1">
      <alignment horizontal="center" vertical="center" shrinkToFit="1"/>
    </xf>
    <xf numFmtId="2" fontId="25" fillId="0" borderId="2" xfId="0" applyNumberFormat="1" applyFont="1" applyFill="1" applyBorder="1" applyAlignment="1">
      <alignment horizontal="center" vertical="center" shrinkToFi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/>
    </xf>
    <xf numFmtId="0" fontId="42" fillId="14" borderId="29" xfId="0" applyFont="1" applyFill="1" applyBorder="1" applyAlignment="1">
      <alignment horizontal="center" vertical="center"/>
    </xf>
    <xf numFmtId="0" fontId="42" fillId="0" borderId="29" xfId="0" applyFont="1" applyFill="1" applyBorder="1" applyAlignment="1">
      <alignment horizontal="center" vertical="center"/>
    </xf>
    <xf numFmtId="0" fontId="42" fillId="15" borderId="29" xfId="0" applyFont="1" applyFill="1" applyBorder="1" applyAlignment="1">
      <alignment horizontal="center" vertical="center"/>
    </xf>
    <xf numFmtId="0" fontId="42" fillId="16" borderId="29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3" fontId="6" fillId="13" borderId="29" xfId="1" applyFont="1" applyFill="1" applyBorder="1" applyAlignment="1">
      <alignment horizontal="left" vertical="center"/>
    </xf>
    <xf numFmtId="43" fontId="43" fillId="17" borderId="29" xfId="1" applyFont="1" applyFill="1" applyBorder="1" applyAlignment="1">
      <alignment horizontal="right" vertical="center"/>
    </xf>
    <xf numFmtId="43" fontId="15" fillId="0" borderId="36" xfId="1" applyFont="1" applyFill="1" applyBorder="1" applyAlignment="1">
      <alignment horizontal="right" vertical="top" wrapText="1"/>
    </xf>
    <xf numFmtId="43" fontId="0" fillId="0" borderId="1" xfId="1" applyFont="1" applyBorder="1"/>
    <xf numFmtId="43" fontId="0" fillId="0" borderId="1" xfId="1" applyFont="1" applyBorder="1" applyAlignment="1">
      <alignment horizontal="right" vertical="center"/>
    </xf>
    <xf numFmtId="43" fontId="0" fillId="0" borderId="0" xfId="1" applyFont="1"/>
    <xf numFmtId="171" fontId="0" fillId="0" borderId="1" xfId="1" applyNumberFormat="1" applyFont="1" applyBorder="1"/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43" fontId="0" fillId="0" borderId="0" xfId="0" applyNumberFormat="1" applyFont="1"/>
    <xf numFmtId="0" fontId="44" fillId="21" borderId="0" xfId="0" applyFont="1" applyFill="1" applyAlignment="1">
      <alignment horizontal="center"/>
    </xf>
    <xf numFmtId="44" fontId="44" fillId="21" borderId="0" xfId="2" applyFont="1" applyFill="1" applyAlignment="1">
      <alignment horizontal="center"/>
    </xf>
    <xf numFmtId="44" fontId="0" fillId="0" borderId="0" xfId="2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4" fontId="6" fillId="13" borderId="1" xfId="2" applyFont="1" applyFill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14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15" borderId="1" xfId="0" applyFont="1" applyFill="1" applyBorder="1" applyAlignment="1">
      <alignment horizontal="center" vertical="center"/>
    </xf>
    <xf numFmtId="0" fontId="42" fillId="16" borderId="1" xfId="0" applyFont="1" applyFill="1" applyBorder="1" applyAlignment="1">
      <alignment horizontal="center" vertical="center"/>
    </xf>
    <xf numFmtId="44" fontId="43" fillId="17" borderId="1" xfId="2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44" fontId="15" fillId="0" borderId="1" xfId="2" applyFont="1" applyFill="1" applyBorder="1" applyAlignment="1">
      <alignment horizontal="right" vertical="top" wrapText="1"/>
    </xf>
    <xf numFmtId="0" fontId="16" fillId="0" borderId="1" xfId="0" applyNumberFormat="1" applyFont="1" applyBorder="1" applyAlignment="1">
      <alignment horizontal="center" vertical="center" shrinkToFit="1"/>
    </xf>
    <xf numFmtId="0" fontId="45" fillId="0" borderId="1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0" fillId="12" borderId="26" xfId="0" applyFont="1" applyFill="1" applyBorder="1" applyAlignment="1">
      <alignment horizontal="left" vertical="center"/>
    </xf>
    <xf numFmtId="0" fontId="10" fillId="12" borderId="27" xfId="0" applyFont="1" applyFill="1" applyBorder="1" applyAlignment="1">
      <alignment horizontal="left" vertical="center"/>
    </xf>
    <xf numFmtId="0" fontId="10" fillId="12" borderId="26" xfId="0" applyFont="1" applyFill="1" applyBorder="1" applyAlignment="1">
      <alignment horizontal="center" vertical="center"/>
    </xf>
    <xf numFmtId="0" fontId="10" fillId="12" borderId="28" xfId="0" applyFont="1" applyFill="1" applyBorder="1" applyAlignment="1">
      <alignment horizontal="center" vertical="center"/>
    </xf>
    <xf numFmtId="0" fontId="10" fillId="12" borderId="27" xfId="0" applyFont="1" applyFill="1" applyBorder="1" applyAlignment="1">
      <alignment horizontal="center" vertical="center"/>
    </xf>
    <xf numFmtId="0" fontId="42" fillId="12" borderId="26" xfId="0" applyFont="1" applyFill="1" applyBorder="1" applyAlignment="1">
      <alignment horizontal="center" vertical="center"/>
    </xf>
    <xf numFmtId="0" fontId="42" fillId="12" borderId="27" xfId="0" applyFont="1" applyFill="1" applyBorder="1" applyAlignment="1">
      <alignment horizontal="center" vertical="center"/>
    </xf>
    <xf numFmtId="0" fontId="42" fillId="12" borderId="28" xfId="0" applyFont="1" applyFill="1" applyBorder="1" applyAlignment="1">
      <alignment horizontal="center" vertical="center"/>
    </xf>
    <xf numFmtId="0" fontId="42" fillId="12" borderId="1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9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B4C6E7"/>
      <color rgb="FFFF6699"/>
      <color rgb="FFA9D08E"/>
      <color rgb="FFE2EFDA"/>
      <color rgb="FFFFCDDE"/>
      <color rgb="FFFFBDD3"/>
      <color rgb="FFFFABC7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4"/>
  <sheetViews>
    <sheetView tabSelected="1" workbookViewId="0">
      <selection activeCell="B12" sqref="B12"/>
    </sheetView>
  </sheetViews>
  <sheetFormatPr defaultColWidth="9.140625" defaultRowHeight="15" x14ac:dyDescent="0.25"/>
  <cols>
    <col min="1" max="1" width="14.28515625" style="44" customWidth="1"/>
    <col min="2" max="2" width="39.28515625" style="33" customWidth="1"/>
    <col min="3" max="5" width="9.85546875" style="43" customWidth="1"/>
    <col min="6" max="6" width="9.85546875" style="67" customWidth="1"/>
    <col min="7" max="7" width="18" style="33" customWidth="1"/>
    <col min="8" max="8" width="7" style="33" customWidth="1"/>
    <col min="9" max="10" width="18" style="33" customWidth="1"/>
    <col min="11" max="11" width="40.85546875" style="33" customWidth="1"/>
    <col min="12" max="12" width="18.5703125" style="33" customWidth="1"/>
    <col min="13" max="16384" width="9.140625" style="33"/>
  </cols>
  <sheetData>
    <row r="1" spans="1:12" x14ac:dyDescent="0.25">
      <c r="A1" s="111" t="s">
        <v>33</v>
      </c>
      <c r="B1" s="112" t="s">
        <v>75</v>
      </c>
      <c r="C1" s="396" t="s">
        <v>34</v>
      </c>
      <c r="D1" s="396"/>
      <c r="E1" s="397" t="s">
        <v>3823</v>
      </c>
      <c r="F1" s="397"/>
    </row>
    <row r="2" spans="1:12" x14ac:dyDescent="0.25">
      <c r="A2" s="38"/>
      <c r="B2" s="39"/>
      <c r="C2" s="111"/>
      <c r="D2" s="111"/>
      <c r="E2" s="111"/>
      <c r="I2" s="270"/>
    </row>
    <row r="3" spans="1:12" x14ac:dyDescent="0.25">
      <c r="A3" s="380" t="s">
        <v>51</v>
      </c>
      <c r="B3" s="381"/>
      <c r="C3" s="381"/>
      <c r="D3" s="381"/>
      <c r="E3" s="381"/>
      <c r="F3" s="381"/>
      <c r="G3" s="382"/>
      <c r="I3" s="380" t="s">
        <v>52</v>
      </c>
      <c r="J3" s="381"/>
      <c r="K3" s="382"/>
      <c r="L3" s="377" t="s">
        <v>3824</v>
      </c>
    </row>
    <row r="4" spans="1:12" x14ac:dyDescent="0.25">
      <c r="A4" s="377" t="s">
        <v>18</v>
      </c>
      <c r="B4" s="386" t="s">
        <v>1</v>
      </c>
      <c r="C4" s="390" t="s">
        <v>36</v>
      </c>
      <c r="D4" s="390"/>
      <c r="E4" s="388" t="s">
        <v>37</v>
      </c>
      <c r="F4" s="389"/>
      <c r="G4" s="386" t="s">
        <v>16</v>
      </c>
      <c r="I4" s="391" t="s">
        <v>48</v>
      </c>
      <c r="J4" s="393" t="s">
        <v>49</v>
      </c>
      <c r="K4" s="393" t="s">
        <v>47</v>
      </c>
      <c r="L4" s="378"/>
    </row>
    <row r="5" spans="1:12" s="111" customFormat="1" x14ac:dyDescent="0.25">
      <c r="A5" s="379"/>
      <c r="B5" s="387"/>
      <c r="C5" s="112" t="s">
        <v>35</v>
      </c>
      <c r="D5" s="112" t="s">
        <v>17</v>
      </c>
      <c r="E5" s="98" t="s">
        <v>38</v>
      </c>
      <c r="F5" s="105" t="s">
        <v>17</v>
      </c>
      <c r="G5" s="387"/>
      <c r="I5" s="392"/>
      <c r="J5" s="394"/>
      <c r="K5" s="394"/>
      <c r="L5" s="379"/>
    </row>
    <row r="6" spans="1:12" x14ac:dyDescent="0.25">
      <c r="A6" s="102">
        <f>IF($E$1="A - PAAP Debris",9226,IF(OR($E$1="A - Debris",$E$1="B - EPM"),"N/A",9007))</f>
        <v>9007</v>
      </c>
      <c r="B6" s="100" t="s">
        <v>43</v>
      </c>
      <c r="C6" s="126">
        <f>LABOR!$BX$123</f>
        <v>0</v>
      </c>
      <c r="D6" s="127">
        <f>LABOR!$BR$123</f>
        <v>0</v>
      </c>
      <c r="E6" s="124"/>
      <c r="F6" s="125"/>
      <c r="G6" s="69">
        <f>LABOR!BU123</f>
        <v>0</v>
      </c>
      <c r="H6" s="33" t="str">
        <f>IF(OR($E$1="A - Debris",$E$1="B - EPM"),"*","")</f>
        <v/>
      </c>
      <c r="I6" s="110" t="s">
        <v>76</v>
      </c>
      <c r="J6" s="260" t="str">
        <f>IF(I6="Input Cost Claimed","",ROUND(G6-I6,2))</f>
        <v/>
      </c>
      <c r="K6" s="257" t="str">
        <f>IF(J6=0,"",IF(J6="","","Input reason for cost change"))</f>
        <v/>
      </c>
      <c r="L6" s="42"/>
    </row>
    <row r="7" spans="1:12" x14ac:dyDescent="0.25">
      <c r="A7" s="102">
        <f>IF($E$1="A - PAAP Debris",9227,IF($E$1="A - Debris",9100,9007))</f>
        <v>9007</v>
      </c>
      <c r="B7" s="100" t="s">
        <v>44</v>
      </c>
      <c r="C7" s="126">
        <f>LABOR!$BY$123</f>
        <v>0</v>
      </c>
      <c r="D7" s="127">
        <f>LABOR!$BS$123</f>
        <v>0</v>
      </c>
      <c r="E7" s="124"/>
      <c r="F7" s="125"/>
      <c r="G7" s="69">
        <f>LABOR!BV123</f>
        <v>0</v>
      </c>
      <c r="I7" s="110" t="s">
        <v>76</v>
      </c>
      <c r="J7" s="261" t="str">
        <f t="shared" ref="J7:J15" si="0">IF(I7="Input Cost Claimed","",ROUND(G7-I7,2))</f>
        <v/>
      </c>
      <c r="K7" s="258" t="str">
        <f t="shared" ref="K7:K15" si="1">IF(J7=0,"",IF(J7="","","Input reason for cost change"))</f>
        <v/>
      </c>
      <c r="L7" s="42"/>
    </row>
    <row r="8" spans="1:12" x14ac:dyDescent="0.25">
      <c r="A8" s="102">
        <v>9008</v>
      </c>
      <c r="B8" s="100" t="s">
        <v>45</v>
      </c>
      <c r="C8" s="126"/>
      <c r="D8" s="127"/>
      <c r="E8" s="124">
        <f>EQUIPMENT!$AR$121</f>
        <v>0</v>
      </c>
      <c r="F8" s="125">
        <f>EQUIPMENT!$AP$121</f>
        <v>0</v>
      </c>
      <c r="G8" s="69">
        <f>EQUIPMENT!AQ121</f>
        <v>0</v>
      </c>
      <c r="I8" s="110" t="s">
        <v>76</v>
      </c>
      <c r="J8" s="261" t="str">
        <f t="shared" si="0"/>
        <v/>
      </c>
      <c r="K8" s="258" t="str">
        <f t="shared" si="1"/>
        <v/>
      </c>
      <c r="L8" s="42"/>
    </row>
    <row r="9" spans="1:12" x14ac:dyDescent="0.25">
      <c r="A9" s="102">
        <v>9009</v>
      </c>
      <c r="B9" s="100" t="s">
        <v>46</v>
      </c>
      <c r="C9" s="126"/>
      <c r="D9" s="127"/>
      <c r="E9" s="124"/>
      <c r="F9" s="125"/>
      <c r="G9" s="69">
        <f>MATERIALS!J120</f>
        <v>0</v>
      </c>
      <c r="I9" s="110" t="s">
        <v>76</v>
      </c>
      <c r="J9" s="261" t="str">
        <f t="shared" si="0"/>
        <v/>
      </c>
      <c r="K9" s="258" t="str">
        <f t="shared" si="1"/>
        <v/>
      </c>
      <c r="L9" s="42"/>
    </row>
    <row r="10" spans="1:12" x14ac:dyDescent="0.25">
      <c r="A10" s="102">
        <v>9004</v>
      </c>
      <c r="B10" s="100" t="s">
        <v>6</v>
      </c>
      <c r="C10" s="126"/>
      <c r="D10" s="127"/>
      <c r="E10" s="124"/>
      <c r="F10" s="125"/>
      <c r="G10" s="69">
        <f>'RENTAL EQUIPMENT'!G120</f>
        <v>0</v>
      </c>
      <c r="I10" s="110" t="s">
        <v>76</v>
      </c>
      <c r="J10" s="261" t="str">
        <f t="shared" si="0"/>
        <v/>
      </c>
      <c r="K10" s="258" t="str">
        <f t="shared" si="1"/>
        <v/>
      </c>
      <c r="L10" s="42"/>
    </row>
    <row r="11" spans="1:12" x14ac:dyDescent="0.25">
      <c r="A11" s="102">
        <f>IF($E$1="A - PAAP Debris",9231,IF($E$1="A - Debris",9102,9001))</f>
        <v>9001</v>
      </c>
      <c r="B11" s="100" t="s">
        <v>3</v>
      </c>
      <c r="C11" s="126"/>
      <c r="D11" s="127"/>
      <c r="E11" s="124"/>
      <c r="F11" s="125"/>
      <c r="G11" s="69">
        <f>CONTRACT!J120</f>
        <v>0</v>
      </c>
      <c r="I11" s="110" t="s">
        <v>76</v>
      </c>
      <c r="J11" s="261" t="str">
        <f t="shared" si="0"/>
        <v/>
      </c>
      <c r="K11" s="258" t="str">
        <f t="shared" si="1"/>
        <v/>
      </c>
      <c r="L11" s="42"/>
    </row>
    <row r="12" spans="1:12" x14ac:dyDescent="0.25">
      <c r="A12" s="102" t="s">
        <v>4727</v>
      </c>
      <c r="B12" s="100"/>
      <c r="C12" s="126">
        <f>'DONATED LABOR'!AN138</f>
        <v>0</v>
      </c>
      <c r="D12" s="127">
        <f>'DONATED LABOR'!AL138</f>
        <v>0</v>
      </c>
      <c r="E12" s="124"/>
      <c r="F12" s="125"/>
      <c r="G12" s="69">
        <f>'DONATED LABOR'!AM138</f>
        <v>0</v>
      </c>
      <c r="I12" s="110" t="s">
        <v>76</v>
      </c>
      <c r="J12" s="261" t="str">
        <f t="shared" si="0"/>
        <v/>
      </c>
      <c r="K12" s="258"/>
      <c r="L12" s="42"/>
    </row>
    <row r="13" spans="1:12" x14ac:dyDescent="0.25">
      <c r="A13" s="102"/>
      <c r="B13" s="100"/>
      <c r="C13" s="126"/>
      <c r="D13" s="127"/>
      <c r="E13" s="124">
        <f>'DONATED EQUIPMENT'!AR47</f>
        <v>0</v>
      </c>
      <c r="F13" s="125">
        <f>'DONATED EQUIPMENT'!AP47</f>
        <v>0</v>
      </c>
      <c r="G13" s="69">
        <f>'DONATED EQUIPMENT'!AQ47</f>
        <v>0</v>
      </c>
      <c r="I13" s="110" t="s">
        <v>76</v>
      </c>
      <c r="J13" s="261" t="str">
        <f t="shared" si="0"/>
        <v/>
      </c>
      <c r="K13" s="258"/>
      <c r="L13" s="42"/>
    </row>
    <row r="14" spans="1:12" x14ac:dyDescent="0.25">
      <c r="A14" s="102"/>
      <c r="B14" s="100"/>
      <c r="C14" s="126"/>
      <c r="D14" s="127"/>
      <c r="E14" s="124"/>
      <c r="F14" s="125"/>
      <c r="G14" s="69">
        <f>'DONATED MATERIALS'!G25</f>
        <v>0</v>
      </c>
      <c r="I14" s="110" t="s">
        <v>76</v>
      </c>
      <c r="J14" s="261" t="str">
        <f t="shared" si="0"/>
        <v/>
      </c>
      <c r="K14" s="258"/>
      <c r="L14" s="42"/>
    </row>
    <row r="15" spans="1:12" x14ac:dyDescent="0.25">
      <c r="A15" s="43" t="str">
        <f>IF(B15="PAAP 85% (1-30 days)",9221,IF(B15="PAAP 80% (31-90 days)",9222,IF(B15="PAAP 75% (91-180 days)",9223,"")))</f>
        <v/>
      </c>
      <c r="B15" s="101" t="str">
        <f>IF($E$1="Select Category","SELECT CATEGORY ABOVE",IF($E$1="A - PAAP Debris","DELETE THIS ROW OR SELECT SLIDING SCALE","DELETE THIS ROW"))</f>
        <v>SELECT CATEGORY ABOVE</v>
      </c>
      <c r="C15" s="129"/>
      <c r="D15" s="131"/>
      <c r="E15" s="130"/>
      <c r="F15" s="132"/>
      <c r="G15" s="84">
        <v>0</v>
      </c>
      <c r="I15" s="110" t="s">
        <v>76</v>
      </c>
      <c r="J15" s="262" t="str">
        <f t="shared" si="0"/>
        <v/>
      </c>
      <c r="K15" s="259" t="str">
        <f t="shared" si="1"/>
        <v/>
      </c>
      <c r="L15" s="42"/>
    </row>
    <row r="16" spans="1:12" s="39" customFormat="1" x14ac:dyDescent="0.25">
      <c r="A16" s="380" t="s">
        <v>7</v>
      </c>
      <c r="B16" s="381"/>
      <c r="C16" s="381"/>
      <c r="D16" s="381"/>
      <c r="E16" s="381"/>
      <c r="F16" s="382"/>
      <c r="G16" s="133">
        <f>SUM(G6:G15)</f>
        <v>0</v>
      </c>
      <c r="I16" s="103">
        <f>SUM(I6:I15)</f>
        <v>0</v>
      </c>
      <c r="J16" s="103">
        <f>SUM(J6:J14)</f>
        <v>0</v>
      </c>
      <c r="K16" s="256"/>
      <c r="L16" s="256"/>
    </row>
    <row r="17" spans="1:14" s="39" customFormat="1" x14ac:dyDescent="0.25">
      <c r="A17" s="107"/>
      <c r="B17" s="107"/>
      <c r="C17" s="107"/>
      <c r="D17" s="107"/>
      <c r="E17" s="107"/>
      <c r="F17" s="107"/>
      <c r="G17" s="108"/>
      <c r="I17" s="108"/>
      <c r="J17" s="108"/>
      <c r="K17" s="109"/>
    </row>
    <row r="18" spans="1:14" x14ac:dyDescent="0.25">
      <c r="A18" s="395" t="str">
        <f>IF(E1="Select Category","Select Category Above",IF(OR(E1="A - PAAP Debris",E1="A - Debris"),"Total Volume of Debris Removed","DELETE THIS ROW"))</f>
        <v>Select Category Above</v>
      </c>
      <c r="B18" s="395"/>
      <c r="C18" s="395"/>
      <c r="D18" s="395"/>
      <c r="E18" s="395"/>
      <c r="F18" s="395"/>
      <c r="G18" s="113" t="str">
        <f>IF(E1="Select Category","",IF(OR(E1="A - PAAP Debris",E1="A - Debris"),"Input Volume",""))</f>
        <v/>
      </c>
      <c r="H18" s="33" t="s">
        <v>39</v>
      </c>
      <c r="I18" s="104"/>
      <c r="J18" s="104"/>
    </row>
    <row r="19" spans="1:14" x14ac:dyDescent="0.25">
      <c r="A19" s="395" t="str">
        <f>IF(E1="Select Category","Select Category Above",IF(OR(E1="A - PAAP Debris",E1="A - Debris"),"Unit Cost of Debris Removal","DELETE THIS ROW"))</f>
        <v>Select Category Above</v>
      </c>
      <c r="B19" s="395"/>
      <c r="C19" s="395"/>
      <c r="D19" s="395"/>
      <c r="E19" s="395"/>
      <c r="F19" s="395"/>
      <c r="G19" s="159" t="str">
        <f>IF(E1="Select Category","",IF(G18="Input Volume","To be calculated",IF(OR(E1="A - PAAP Debris",E1="A - Debris"),G16/G18,"")))</f>
        <v/>
      </c>
      <c r="H19" s="33" t="s">
        <v>40</v>
      </c>
      <c r="I19" s="104"/>
      <c r="J19" s="104"/>
    </row>
    <row r="20" spans="1:14" x14ac:dyDescent="0.25">
      <c r="A20" s="33"/>
      <c r="F20" s="70"/>
      <c r="G20" s="68"/>
    </row>
    <row r="21" spans="1:14" x14ac:dyDescent="0.25">
      <c r="A21" s="106" t="str">
        <f>IF(OR(E1="A - Debris",E1="B - EPM"),"* Straight-time labor is not eligible for emergency work. Labor hours are included in project summary but there is no cost associated with this","")</f>
        <v/>
      </c>
      <c r="G21" s="68"/>
    </row>
    <row r="22" spans="1:14" x14ac:dyDescent="0.25">
      <c r="A22" s="33"/>
    </row>
    <row r="23" spans="1:14" x14ac:dyDescent="0.25">
      <c r="A23" s="39" t="s">
        <v>53</v>
      </c>
    </row>
    <row r="25" spans="1:14" x14ac:dyDescent="0.25">
      <c r="A25" s="383" t="s">
        <v>1761</v>
      </c>
      <c r="B25" s="384"/>
      <c r="C25" s="384"/>
      <c r="D25" s="384"/>
      <c r="E25" s="384"/>
      <c r="F25" s="384"/>
      <c r="G25" s="385"/>
    </row>
    <row r="26" spans="1:14" x14ac:dyDescent="0.25">
      <c r="A26" s="377" t="s">
        <v>18</v>
      </c>
      <c r="B26" s="386" t="s">
        <v>1</v>
      </c>
      <c r="C26" s="390" t="s">
        <v>36</v>
      </c>
      <c r="D26" s="390"/>
      <c r="E26" s="388" t="s">
        <v>37</v>
      </c>
      <c r="F26" s="389"/>
      <c r="G26" s="386" t="s">
        <v>16</v>
      </c>
    </row>
    <row r="27" spans="1:14" x14ac:dyDescent="0.25">
      <c r="A27" s="379"/>
      <c r="B27" s="387"/>
      <c r="C27" s="115" t="s">
        <v>35</v>
      </c>
      <c r="D27" s="115" t="s">
        <v>17</v>
      </c>
      <c r="E27" s="98" t="s">
        <v>38</v>
      </c>
      <c r="F27" s="105" t="s">
        <v>17</v>
      </c>
      <c r="G27" s="387"/>
    </row>
    <row r="28" spans="1:14" x14ac:dyDescent="0.25">
      <c r="A28" s="102">
        <f>IF($E$1="A - PAAP Debris",9226,IF(OR($E$1="A - Debris",$E$1="B - EPM"),"N/A",9007))</f>
        <v>9007</v>
      </c>
      <c r="B28" s="100" t="s">
        <v>43</v>
      </c>
      <c r="C28" s="126">
        <f>IF(A25="Input Damage Inventory Number",0,VLOOKUP(A25,LABOR!$BQ$127:$BZ$151,8,0))</f>
        <v>0</v>
      </c>
      <c r="D28" s="127">
        <f>IF(A25="Input Damage Inventory Number",0,VLOOKUP(A25,LABOR!$BQ$127:$BZ$151,2,0))</f>
        <v>0</v>
      </c>
      <c r="E28" s="124"/>
      <c r="F28" s="125"/>
      <c r="G28" s="69">
        <f>IF(OR($E$1="A - Debris",$E$1="B - EPM"),0,IF(A25="Input Damage Inventory Number",0,VLOOKUP(A25,LABOR!$BQ$127:$BZ$151,5,0)))</f>
        <v>0</v>
      </c>
      <c r="H28" s="33" t="str">
        <f>IF(OR($E$1="A - Debris",$E$1="B - EPM"),"*","")</f>
        <v/>
      </c>
    </row>
    <row r="29" spans="1:14" x14ac:dyDescent="0.25">
      <c r="A29" s="102">
        <f>IF($E$1="A - PAAP Debris",9227,IF($E$1="A - Debris",9100,9007))</f>
        <v>9007</v>
      </c>
      <c r="B29" s="100" t="s">
        <v>44</v>
      </c>
      <c r="C29" s="126">
        <f>IF(A25="Input Damage Inventory Number",0,LOOKUP(A25,LABOR!$BQ$127:$BQ$151,LABOR!$BY$127:$BY$151)+LOOKUP(A25,LABOR!$BQ$127:$BQ$151,LABOR!$BZ$127:$BZ$151))</f>
        <v>0</v>
      </c>
      <c r="D29" s="127">
        <f>IF(A25="Input Damage Inventory Number",0,LOOKUP(A25,LABOR!$BQ$127:$BQ$146,LABOR!$BS$127:$BS$146)+LOOKUP(A25,LABOR!$BQ$127:$BQ$146,LABOR!$BT$127:$BT$146))</f>
        <v>0</v>
      </c>
      <c r="E29" s="124"/>
      <c r="F29" s="125"/>
      <c r="G29" s="69">
        <f>IF(A25="Input Damage Inventory Number",0,LOOKUP(A25,LABOR!$BQ$127:$BQ$151,LABOR!$BV$127:$BV$151)+LOOKUP(A25,LABOR!$BQ$127:$BQ$151,LABOR!$BW$127:$BW$151))</f>
        <v>0</v>
      </c>
    </row>
    <row r="30" spans="1:14" x14ac:dyDescent="0.25">
      <c r="A30" s="102">
        <v>9008</v>
      </c>
      <c r="B30" s="100" t="s">
        <v>45</v>
      </c>
      <c r="C30" s="126"/>
      <c r="D30" s="127"/>
      <c r="E30" s="124">
        <f>IF(A25="Input Damage Inventory Number",0,LOOKUP(A25,EQUIPMENT!$AO$125:$AO$149,EQUIPMENT!$AR$125:$AR$149))</f>
        <v>0</v>
      </c>
      <c r="F30" s="125">
        <f>IF(A25="Input Damage Inventory Number",0,LOOKUP(A25,EQUIPMENT!$AO$125:$AO$149,EQUIPMENT!$AP$125:$AP$149))</f>
        <v>0</v>
      </c>
      <c r="G30" s="69">
        <f>IF(A25="Input Damage Inventory Number",0,LOOKUP(A25,EQUIPMENT!$AO$125:$AO$149,EQUIPMENT!$AQ$125:$AQ$149))</f>
        <v>0</v>
      </c>
    </row>
    <row r="31" spans="1:14" x14ac:dyDescent="0.25">
      <c r="A31" s="102">
        <v>9009</v>
      </c>
      <c r="B31" s="100" t="s">
        <v>46</v>
      </c>
      <c r="C31" s="126"/>
      <c r="D31" s="127"/>
      <c r="E31" s="124"/>
      <c r="F31" s="125"/>
      <c r="G31" s="69">
        <f>IF(A25="Input Damage Inventory Number",0,LOOKUP(A25,MATERIALS!$I$124:$I$148,MATERIALS!$J$124:$J$148))</f>
        <v>0</v>
      </c>
    </row>
    <row r="32" spans="1:14" x14ac:dyDescent="0.25">
      <c r="A32" s="102">
        <v>9004</v>
      </c>
      <c r="B32" s="100" t="s">
        <v>6</v>
      </c>
      <c r="C32" s="126"/>
      <c r="D32" s="127"/>
      <c r="E32" s="124"/>
      <c r="F32" s="125"/>
      <c r="G32" s="69">
        <f>IF(A25="Input Damage Inventory Number",0,LOOKUP(A25,'RENTAL EQUIPMENT'!$F$124:$F$148,'RENTAL EQUIPMENT'!$G$124:$G$148))</f>
        <v>0</v>
      </c>
      <c r="I32" s="68"/>
      <c r="J32" s="68"/>
      <c r="K32" s="68"/>
      <c r="L32" s="68"/>
      <c r="M32" s="68"/>
      <c r="N32" s="68"/>
    </row>
    <row r="33" spans="1:14" x14ac:dyDescent="0.25">
      <c r="A33" s="102">
        <f>IF($E$1="A - PAAP Debris",9231,IF($E$1="A - Debris",9102,9001))</f>
        <v>9001</v>
      </c>
      <c r="B33" s="100" t="s">
        <v>3</v>
      </c>
      <c r="C33" s="126"/>
      <c r="D33" s="127"/>
      <c r="E33" s="124"/>
      <c r="F33" s="125"/>
      <c r="G33" s="69">
        <f>IF(A25="Input Damage Inventory Number",0,LOOKUP(A25,CONTRACT!$I$124:$I$148,CONTRACT!$J$124:$J$148))</f>
        <v>0</v>
      </c>
      <c r="I33" s="68"/>
      <c r="J33" s="68"/>
      <c r="K33" s="68"/>
      <c r="L33" s="68"/>
      <c r="M33" s="68"/>
      <c r="N33" s="68"/>
    </row>
    <row r="34" spans="1:14" x14ac:dyDescent="0.25">
      <c r="A34" s="102">
        <f>IF(OR($E$1="A - Debris",$E$1="A - PAAP Debris",$E$1="B - EPM"),9025,9028)</f>
        <v>9028</v>
      </c>
      <c r="B34" s="100" t="s">
        <v>1749</v>
      </c>
      <c r="C34" s="126">
        <f>'DONATED LABOR'!AN166</f>
        <v>0</v>
      </c>
      <c r="D34" s="127">
        <f>'DONATED LABOR'!AL166</f>
        <v>0</v>
      </c>
      <c r="E34" s="124"/>
      <c r="F34" s="125"/>
      <c r="G34" s="69">
        <f>IF(A25="Input Damage Inventory Number",0,LOOKUP(A25,'DONATED LABOR'!$AK$142:$AK$166,'DONATED LABOR'!$AM$142:$AM$166))</f>
        <v>0</v>
      </c>
      <c r="I34" s="275"/>
      <c r="J34" s="275"/>
      <c r="K34" s="68"/>
      <c r="L34" s="68"/>
      <c r="M34" s="68"/>
      <c r="N34" s="68"/>
    </row>
    <row r="35" spans="1:14" x14ac:dyDescent="0.25">
      <c r="A35" s="102">
        <f>IF(OR($E$1="A - Debris",$E$1="A - PAAP Debris",$E$1="B - EPM"),9023,9026)</f>
        <v>9026</v>
      </c>
      <c r="B35" s="100" t="s">
        <v>1750</v>
      </c>
      <c r="C35" s="126"/>
      <c r="D35" s="127"/>
      <c r="E35" s="124">
        <f>IF(A25="Input Damage Inventory Number",0,LOOKUP(A25,'DONATED EQUIPMENT'!$AO$51:$AO$75,'DONATED EQUIPMENT'!$AR$51:$AR$75))</f>
        <v>0</v>
      </c>
      <c r="F35" s="125">
        <f>IF(A25="Input Damage Inventory Number",0,LOOKUP(A25,'DONATED EQUIPMENT'!$AO$51:$AO$75,'DONATED EQUIPMENT'!$AP$51:$AP$75))</f>
        <v>0</v>
      </c>
      <c r="G35" s="69">
        <f>IF(A25="Input Damage Inventory Number",0,LOOKUP(A25,'DONATED EQUIPMENT'!$AO$51:$AO$75,'DONATED EQUIPMENT'!$AQ$51:$AQ$75))</f>
        <v>0</v>
      </c>
      <c r="I35" s="275"/>
      <c r="J35" s="275"/>
      <c r="K35" s="68"/>
      <c r="L35" s="68"/>
      <c r="M35" s="68"/>
      <c r="N35" s="68"/>
    </row>
    <row r="36" spans="1:14" x14ac:dyDescent="0.25">
      <c r="A36" s="102">
        <f>IF(OR($E$1="A - Debris",$E$1="A - PAAP Debris",$E$1="B - EPM"),9024,9027)</f>
        <v>9027</v>
      </c>
      <c r="B36" s="100" t="s">
        <v>1751</v>
      </c>
      <c r="C36" s="126"/>
      <c r="D36" s="127"/>
      <c r="E36" s="124"/>
      <c r="F36" s="125"/>
      <c r="G36" s="69">
        <f>IF(A25="Input Damage Inventory Number",0,LOOKUP(A25,'DONATED MATERIALS'!$F$29:$F$53,'DONATED MATERIALS'!$G$29:$G$53))</f>
        <v>0</v>
      </c>
      <c r="I36" s="275"/>
      <c r="J36" s="275"/>
      <c r="K36" s="68"/>
      <c r="L36" s="68"/>
      <c r="M36" s="68"/>
      <c r="N36" s="68"/>
    </row>
    <row r="37" spans="1:14" x14ac:dyDescent="0.25">
      <c r="A37" s="43" t="str">
        <f>IF(B37="PAAP 85% (1-30 days)",9221,IF(B37="PAAP 80% (31-90 days)",9222,IF(B37="PAAP 75% (91-180 days)",9223,"")))</f>
        <v/>
      </c>
      <c r="B37" s="101" t="str">
        <f>IF($E$1="Select Category","SELECT CATEGORY ABOVE",IF($E$1="A - PAAP Debris","DELETE THIS ROW OR SELECT SLIDING SCALE","DELETE THIS ROW"))</f>
        <v>SELECT CATEGORY ABOVE</v>
      </c>
      <c r="C37" s="129"/>
      <c r="D37" s="131"/>
      <c r="E37" s="130"/>
      <c r="F37" s="132"/>
      <c r="G37" s="84">
        <v>0</v>
      </c>
      <c r="I37" s="68"/>
      <c r="J37" s="68"/>
      <c r="K37" s="68"/>
      <c r="L37" s="68"/>
      <c r="M37" s="68"/>
      <c r="N37" s="68"/>
    </row>
    <row r="38" spans="1:14" x14ac:dyDescent="0.25">
      <c r="A38" s="380" t="s">
        <v>7</v>
      </c>
      <c r="B38" s="381"/>
      <c r="C38" s="381"/>
      <c r="D38" s="381"/>
      <c r="E38" s="381"/>
      <c r="F38" s="382"/>
      <c r="G38" s="133">
        <f>SUM(G28:G37)</f>
        <v>0</v>
      </c>
      <c r="I38" s="68"/>
      <c r="J38" s="68"/>
      <c r="K38" s="68"/>
      <c r="L38" s="68"/>
      <c r="M38" s="68"/>
      <c r="N38" s="68"/>
    </row>
    <row r="40" spans="1:14" x14ac:dyDescent="0.25">
      <c r="A40" s="383" t="s">
        <v>1761</v>
      </c>
      <c r="B40" s="384"/>
      <c r="C40" s="384"/>
      <c r="D40" s="384"/>
      <c r="E40" s="384"/>
      <c r="F40" s="384"/>
      <c r="G40" s="385"/>
    </row>
    <row r="41" spans="1:14" x14ac:dyDescent="0.25">
      <c r="A41" s="377" t="s">
        <v>18</v>
      </c>
      <c r="B41" s="386" t="s">
        <v>1</v>
      </c>
      <c r="C41" s="388" t="s">
        <v>36</v>
      </c>
      <c r="D41" s="389"/>
      <c r="E41" s="388" t="s">
        <v>37</v>
      </c>
      <c r="F41" s="389"/>
      <c r="G41" s="386" t="s">
        <v>16</v>
      </c>
    </row>
    <row r="42" spans="1:14" x14ac:dyDescent="0.25">
      <c r="A42" s="379"/>
      <c r="B42" s="387"/>
      <c r="C42" s="115" t="s">
        <v>35</v>
      </c>
      <c r="D42" s="115" t="s">
        <v>17</v>
      </c>
      <c r="E42" s="98" t="s">
        <v>38</v>
      </c>
      <c r="F42" s="105" t="s">
        <v>17</v>
      </c>
      <c r="G42" s="387"/>
    </row>
    <row r="43" spans="1:14" x14ac:dyDescent="0.25">
      <c r="A43" s="102">
        <f>IF($E$1="A - PAAP Debris",9226,IF(OR($E$1="A - Debris",$E$1="B - EPM"),"N/A",9007))</f>
        <v>9007</v>
      </c>
      <c r="B43" s="100" t="s">
        <v>43</v>
      </c>
      <c r="C43" s="126">
        <f>IF(A40="Input Damage Inventory Number",0,VLOOKUP(A40,LABOR!$BQ$127:$BZ$151,8,0))</f>
        <v>0</v>
      </c>
      <c r="D43" s="127">
        <f>IF(A40="Input Damage Inventory Number",0,VLOOKUP(A40,LABOR!$BQ$127:$BZ$151,2,0))</f>
        <v>0</v>
      </c>
      <c r="E43" s="124"/>
      <c r="F43" s="125"/>
      <c r="G43" s="69">
        <f>IF(OR($E$1="A - Debris",$E$1="B - EPM"),0,IF(A40="Input Damage Inventory Number",0,VLOOKUP(A40,LABOR!$BQ$127:$BZ$151,5,0)))</f>
        <v>0</v>
      </c>
      <c r="H43" s="33" t="str">
        <f>IF(OR($E$1="A - Debris",$E$1="B - EPM"),"*","")</f>
        <v/>
      </c>
    </row>
    <row r="44" spans="1:14" x14ac:dyDescent="0.25">
      <c r="A44" s="102">
        <f>IF($E$1="A - PAAP Debris",9227,IF($E$1="A - Debris",9100,9007))</f>
        <v>9007</v>
      </c>
      <c r="B44" s="100" t="s">
        <v>44</v>
      </c>
      <c r="C44" s="126">
        <f>IF(A40="Input Damage Inventory Number",0,LOOKUP(A40,LABOR!$BQ$127:$BQ$151,LABOR!$BY$127:$BY$151)+LOOKUP(A40,LABOR!$BQ$127:$BQ$151,LABOR!$BZ$127:$BZ$151))</f>
        <v>0</v>
      </c>
      <c r="D44" s="127">
        <f>IF(A40="Input Damage Inventory Number",0,LOOKUP(A40,LABOR!$BQ$127:$BQ$146,LABOR!$BS$127:$BS$146)+LOOKUP(A40,LABOR!$BQ$127:$BQ$146,LABOR!$BT$127:$BT$146))</f>
        <v>0</v>
      </c>
      <c r="E44" s="124"/>
      <c r="F44" s="125"/>
      <c r="G44" s="69">
        <f>IF(A40="Input Damage Inventory Number",0,LOOKUP(A40,LABOR!$BQ$127:$BQ$151,LABOR!$BV$127:$BV$151)+LOOKUP(A40,LABOR!$BQ$127:$BQ$151,LABOR!$BW$127:$BW$151))</f>
        <v>0</v>
      </c>
    </row>
    <row r="45" spans="1:14" x14ac:dyDescent="0.25">
      <c r="A45" s="102">
        <v>9008</v>
      </c>
      <c r="B45" s="100" t="s">
        <v>45</v>
      </c>
      <c r="C45" s="126"/>
      <c r="D45" s="127"/>
      <c r="E45" s="124">
        <f>IF(A40="Input Damage Inventory Number",0,LOOKUP(A40,EQUIPMENT!$AO$125:$AO$149,EQUIPMENT!$AR$125:$AR$149))</f>
        <v>0</v>
      </c>
      <c r="F45" s="125">
        <f>IF(A40="Input Damage Inventory Number",0,LOOKUP(A40,EQUIPMENT!$AO$125:$AO$149,EQUIPMENT!$AP$125:$AP$149))</f>
        <v>0</v>
      </c>
      <c r="G45" s="69">
        <f>IF(A40="Input Damage Inventory Number",0,LOOKUP(A40,EQUIPMENT!$AO$125:$AO$149,EQUIPMENT!$AQ$125:$AQ$149))</f>
        <v>0</v>
      </c>
    </row>
    <row r="46" spans="1:14" x14ac:dyDescent="0.25">
      <c r="A46" s="102">
        <v>9009</v>
      </c>
      <c r="B46" s="100" t="s">
        <v>46</v>
      </c>
      <c r="C46" s="126"/>
      <c r="D46" s="127"/>
      <c r="E46" s="124"/>
      <c r="F46" s="125"/>
      <c r="G46" s="69">
        <f>IF(A40="Input Damage Inventory Number",0,LOOKUP(A40,MATERIALS!$I$124:$I$148,MATERIALS!$J$124:$J$148))</f>
        <v>0</v>
      </c>
    </row>
    <row r="47" spans="1:14" x14ac:dyDescent="0.25">
      <c r="A47" s="102">
        <v>9004</v>
      </c>
      <c r="B47" s="100" t="s">
        <v>6</v>
      </c>
      <c r="C47" s="126"/>
      <c r="D47" s="127"/>
      <c r="E47" s="124"/>
      <c r="F47" s="125"/>
      <c r="G47" s="69">
        <f>IF(A40="Input Damage Inventory Number",0,LOOKUP(A40,'RENTAL EQUIPMENT'!$F$124:$F$148,'RENTAL EQUIPMENT'!$G$124:$G$148))</f>
        <v>0</v>
      </c>
    </row>
    <row r="48" spans="1:14" x14ac:dyDescent="0.25">
      <c r="A48" s="102">
        <f>IF($E$1="A - PAAP Debris",9231,IF($E$1="A - Debris",9102,9001))</f>
        <v>9001</v>
      </c>
      <c r="B48" s="100" t="s">
        <v>3</v>
      </c>
      <c r="C48" s="126"/>
      <c r="D48" s="127"/>
      <c r="E48" s="124"/>
      <c r="F48" s="125"/>
      <c r="G48" s="69">
        <f>IF(A40="Input Damage Inventory Number",0,LOOKUP(A40,CONTRACT!$I$124:$I$148,CONTRACT!$J$124:$J$148))</f>
        <v>0</v>
      </c>
    </row>
    <row r="49" spans="1:14" x14ac:dyDescent="0.25">
      <c r="A49" s="102">
        <f>IF(OR($E$1="A - Debris",$E$1="A - PAAP Debris",$E$1="B - EPM"),9025,9028)</f>
        <v>9028</v>
      </c>
      <c r="B49" s="100" t="s">
        <v>1749</v>
      </c>
      <c r="C49" s="126">
        <f>'DONATED LABOR'!AN182</f>
        <v>0</v>
      </c>
      <c r="D49" s="127">
        <f>'DONATED LABOR'!AL182</f>
        <v>0</v>
      </c>
      <c r="E49" s="124"/>
      <c r="F49" s="125"/>
      <c r="G49" s="69">
        <f>IF(A40="Input Damage Inventory Number",0,LOOKUP(A40,'DONATED LABOR'!$AK$142:$AK$166,'DONATED LABOR'!$AM$142:$AM$166))</f>
        <v>0</v>
      </c>
      <c r="I49" s="275"/>
      <c r="J49" s="275"/>
      <c r="K49" s="68"/>
      <c r="L49" s="68"/>
      <c r="M49" s="68"/>
      <c r="N49" s="68"/>
    </row>
    <row r="50" spans="1:14" x14ac:dyDescent="0.25">
      <c r="A50" s="102">
        <f>IF(OR($E$1="A - Debris",$E$1="A - PAAP Debris",$E$1="B - EPM"),9023,9026)</f>
        <v>9026</v>
      </c>
      <c r="B50" s="100" t="s">
        <v>1750</v>
      </c>
      <c r="C50" s="126"/>
      <c r="D50" s="127"/>
      <c r="E50" s="124">
        <f>IF(A40="Input Damage Inventory Number",0,LOOKUP(A40,'DONATED EQUIPMENT'!$AO$51:$AO$75,'DONATED EQUIPMENT'!$AR$51:$AR$75))</f>
        <v>0</v>
      </c>
      <c r="F50" s="125">
        <f>IF(A40="Input Damage Inventory Number",0,LOOKUP(A40,'DONATED EQUIPMENT'!$AO$51:$AO$75,'DONATED EQUIPMENT'!$AP$51:$AP$75))</f>
        <v>0</v>
      </c>
      <c r="G50" s="69">
        <f>IF(A40="Input Damage Inventory Number",0,LOOKUP(A40,'DONATED EQUIPMENT'!$AO$51:$AO$75,'DONATED EQUIPMENT'!$AQ$51:$AQ$75))</f>
        <v>0</v>
      </c>
      <c r="I50" s="275"/>
      <c r="J50" s="275"/>
      <c r="K50" s="68"/>
      <c r="L50" s="68"/>
      <c r="M50" s="68"/>
      <c r="N50" s="68"/>
    </row>
    <row r="51" spans="1:14" x14ac:dyDescent="0.25">
      <c r="A51" s="102">
        <f>IF(OR($E$1="A - Debris",$E$1="A - PAAP Debris",$E$1="B - EPM"),9024,9027)</f>
        <v>9027</v>
      </c>
      <c r="B51" s="100" t="s">
        <v>1751</v>
      </c>
      <c r="C51" s="126"/>
      <c r="D51" s="127"/>
      <c r="E51" s="124"/>
      <c r="F51" s="125"/>
      <c r="G51" s="69">
        <f>IF(A40="Input Damage Inventory Number",0,LOOKUP(A40,'DONATED MATERIALS'!$F$29:$F$53,'DONATED MATERIALS'!$G$29:$G$53))</f>
        <v>0</v>
      </c>
      <c r="I51" s="275"/>
      <c r="J51" s="275"/>
      <c r="K51" s="68"/>
      <c r="L51" s="68"/>
      <c r="M51" s="68"/>
      <c r="N51" s="68"/>
    </row>
    <row r="52" spans="1:14" x14ac:dyDescent="0.25">
      <c r="A52" s="380" t="s">
        <v>7</v>
      </c>
      <c r="B52" s="381"/>
      <c r="C52" s="381"/>
      <c r="D52" s="381"/>
      <c r="E52" s="381"/>
      <c r="F52" s="382"/>
      <c r="G52" s="133">
        <f>SUM(G43:G51)</f>
        <v>0</v>
      </c>
    </row>
    <row r="54" spans="1:14" x14ac:dyDescent="0.25">
      <c r="A54" s="383" t="s">
        <v>1761</v>
      </c>
      <c r="B54" s="384"/>
      <c r="C54" s="384"/>
      <c r="D54" s="384"/>
      <c r="E54" s="384"/>
      <c r="F54" s="384"/>
      <c r="G54" s="385"/>
    </row>
    <row r="55" spans="1:14" x14ac:dyDescent="0.25">
      <c r="A55" s="377" t="s">
        <v>18</v>
      </c>
      <c r="B55" s="386" t="s">
        <v>1</v>
      </c>
      <c r="C55" s="388" t="s">
        <v>36</v>
      </c>
      <c r="D55" s="389"/>
      <c r="E55" s="388" t="s">
        <v>37</v>
      </c>
      <c r="F55" s="389"/>
      <c r="G55" s="386" t="s">
        <v>16</v>
      </c>
    </row>
    <row r="56" spans="1:14" x14ac:dyDescent="0.25">
      <c r="A56" s="379"/>
      <c r="B56" s="387"/>
      <c r="C56" s="115" t="s">
        <v>35</v>
      </c>
      <c r="D56" s="115" t="s">
        <v>17</v>
      </c>
      <c r="E56" s="98" t="s">
        <v>38</v>
      </c>
      <c r="F56" s="105" t="s">
        <v>17</v>
      </c>
      <c r="G56" s="387"/>
    </row>
    <row r="57" spans="1:14" x14ac:dyDescent="0.25">
      <c r="A57" s="102">
        <f>IF($E$1="A - PAAP Debris",9226,IF(OR($E$1="A - Debris",$E$1="B - EPM"),"N/A",9007))</f>
        <v>9007</v>
      </c>
      <c r="B57" s="100" t="s">
        <v>43</v>
      </c>
      <c r="C57" s="126">
        <f>IF(A54="Input Damage Inventory Number",0,VLOOKUP(A54,LABOR!$BQ$127:$BZ$151,8,0))</f>
        <v>0</v>
      </c>
      <c r="D57" s="127">
        <f>IF(A54="Input Damage Inventory Number",0,VLOOKUP(A54,LABOR!$BQ$127:$BZ$151,2,0))</f>
        <v>0</v>
      </c>
      <c r="E57" s="124"/>
      <c r="F57" s="125"/>
      <c r="G57" s="69">
        <f>IF(OR($E$1="A - Debris",$E$1="B - EPM"),0,IF(A54="Input Damage Inventory Number",0,VLOOKUP(A54,LABOR!$BQ$127:$BZ$151,5,0)))</f>
        <v>0</v>
      </c>
      <c r="H57" s="33" t="str">
        <f>IF(OR($E$1="A - Debris",$E$1="B - EPM"),"*","")</f>
        <v/>
      </c>
    </row>
    <row r="58" spans="1:14" x14ac:dyDescent="0.25">
      <c r="A58" s="102">
        <f>IF($E$1="A - PAAP Debris",9227,IF($E$1="A - Debris",9100,9007))</f>
        <v>9007</v>
      </c>
      <c r="B58" s="100" t="s">
        <v>44</v>
      </c>
      <c r="C58" s="126">
        <f>IF(A54="Input Damage Inventory Number",0,LOOKUP(A54,LABOR!$BQ$127:$BQ$151,LABOR!$BY$127:$BY$151)+LOOKUP(A54,LABOR!$BQ$127:$BQ$151,LABOR!$BZ$127:$BZ$151))</f>
        <v>0</v>
      </c>
      <c r="D58" s="127">
        <f>IF(A54="Input Damage Inventory Number",0,LOOKUP(A54,LABOR!$BQ$127:$BQ$146,LABOR!$BS$127:$BS$146)+LOOKUP(A54,LABOR!$BQ$127:$BQ$146,LABOR!$BT$127:$BT$146))</f>
        <v>0</v>
      </c>
      <c r="E58" s="124"/>
      <c r="F58" s="125"/>
      <c r="G58" s="69">
        <f>IF(A54="Input Damage Inventory Number",0,LOOKUP(A54,LABOR!$BQ$127:$BQ$151,LABOR!$BV$127:$BV$151)+LOOKUP(A54,LABOR!$BQ$127:$BQ$151,LABOR!$BW$127:$BW$151))</f>
        <v>0</v>
      </c>
    </row>
    <row r="59" spans="1:14" x14ac:dyDescent="0.25">
      <c r="A59" s="102">
        <v>9008</v>
      </c>
      <c r="B59" s="100" t="s">
        <v>45</v>
      </c>
      <c r="C59" s="126"/>
      <c r="D59" s="127"/>
      <c r="E59" s="124">
        <f>IF(A54="Input Damage Inventory Number",0,LOOKUP(A54,EQUIPMENT!$AO$125:$AO$149,EQUIPMENT!$AR$125:$AR$149))</f>
        <v>0</v>
      </c>
      <c r="F59" s="125">
        <f>IF(A54="Input Damage Inventory Number",0,LOOKUP(A54,EQUIPMENT!$AO$125:$AO$149,EQUIPMENT!$AP$125:$AP$149))</f>
        <v>0</v>
      </c>
      <c r="G59" s="69">
        <f>IF(A54="Input Damage Inventory Number",0,LOOKUP(A54,EQUIPMENT!$AO$125:$AO$149,EQUIPMENT!$AQ$125:$AQ$149))</f>
        <v>0</v>
      </c>
    </row>
    <row r="60" spans="1:14" x14ac:dyDescent="0.25">
      <c r="A60" s="102">
        <v>9009</v>
      </c>
      <c r="B60" s="100" t="s">
        <v>46</v>
      </c>
      <c r="C60" s="126"/>
      <c r="D60" s="127"/>
      <c r="E60" s="124"/>
      <c r="F60" s="125"/>
      <c r="G60" s="69">
        <f>IF(A54="Input Damage Inventory Number",0,LOOKUP(A54,MATERIALS!$I$124:$I$148,MATERIALS!$J$124:$J$148))</f>
        <v>0</v>
      </c>
    </row>
    <row r="61" spans="1:14" x14ac:dyDescent="0.25">
      <c r="A61" s="102">
        <v>9004</v>
      </c>
      <c r="B61" s="100" t="s">
        <v>6</v>
      </c>
      <c r="C61" s="126"/>
      <c r="D61" s="127"/>
      <c r="E61" s="124"/>
      <c r="F61" s="125"/>
      <c r="G61" s="69">
        <f>IF(A54="Input Damage Inventory Number",0,LOOKUP(A54,'RENTAL EQUIPMENT'!$F$124:$F$148,'RENTAL EQUIPMENT'!$G$124:$G$148))</f>
        <v>0</v>
      </c>
    </row>
    <row r="62" spans="1:14" x14ac:dyDescent="0.25">
      <c r="A62" s="102">
        <f>IF($E$1="A - PAAP Debris",9231,IF($E$1="A - Debris",9102,9001))</f>
        <v>9001</v>
      </c>
      <c r="B62" s="100" t="s">
        <v>3</v>
      </c>
      <c r="C62" s="126"/>
      <c r="D62" s="127"/>
      <c r="E62" s="124"/>
      <c r="F62" s="125"/>
      <c r="G62" s="69">
        <f>IF(A54="Input Damage Inventory Number",0,LOOKUP(A54,CONTRACT!$I$124:$I$148,CONTRACT!$J$124:$J$148))</f>
        <v>0</v>
      </c>
    </row>
    <row r="63" spans="1:14" x14ac:dyDescent="0.25">
      <c r="A63" s="102">
        <f>IF(OR($E$1="A - Debris",$E$1="A - PAAP Debris",$E$1="B - EPM"),9025,9028)</f>
        <v>9028</v>
      </c>
      <c r="B63" s="100" t="s">
        <v>1749</v>
      </c>
      <c r="C63" s="126">
        <f>'DONATED LABOR'!AN196</f>
        <v>0</v>
      </c>
      <c r="D63" s="127">
        <f>'DONATED LABOR'!AL196</f>
        <v>0</v>
      </c>
      <c r="E63" s="124"/>
      <c r="F63" s="125"/>
      <c r="G63" s="69">
        <f>IF(A54="Input Damage Inventory Number",0,LOOKUP(A54,'DONATED LABOR'!$AK$142:$AK$166,'DONATED LABOR'!$AM$142:$AM$166))</f>
        <v>0</v>
      </c>
      <c r="I63" s="275"/>
      <c r="J63" s="275"/>
      <c r="K63" s="68"/>
      <c r="L63" s="68"/>
      <c r="M63" s="68"/>
      <c r="N63" s="68"/>
    </row>
    <row r="64" spans="1:14" x14ac:dyDescent="0.25">
      <c r="A64" s="102">
        <f>IF(OR($E$1="A - Debris",$E$1="A - PAAP Debris",$E$1="B - EPM"),9023,9026)</f>
        <v>9026</v>
      </c>
      <c r="B64" s="100" t="s">
        <v>1750</v>
      </c>
      <c r="C64" s="126"/>
      <c r="D64" s="127"/>
      <c r="E64" s="124">
        <f>IF(A54="Input Damage Inventory Number",0,LOOKUP(A54,'DONATED EQUIPMENT'!$AO$51:$AO$75,'DONATED EQUIPMENT'!$AR$51:$AR$75))</f>
        <v>0</v>
      </c>
      <c r="F64" s="125">
        <f>IF(A54="Input Damage Inventory Number",0,LOOKUP(A54,'DONATED EQUIPMENT'!$AO$51:$AO$75,'DONATED EQUIPMENT'!$AP$51:$AP$75))</f>
        <v>0</v>
      </c>
      <c r="G64" s="69">
        <f>IF(A54="Input Damage Inventory Number",0,LOOKUP(A54,'DONATED EQUIPMENT'!$AO$51:$AO$75,'DONATED EQUIPMENT'!$AQ$51:$AQ$75))</f>
        <v>0</v>
      </c>
      <c r="I64" s="275"/>
      <c r="J64" s="275"/>
      <c r="K64" s="68"/>
      <c r="L64" s="68"/>
      <c r="M64" s="68"/>
      <c r="N64" s="68"/>
    </row>
    <row r="65" spans="1:14" x14ac:dyDescent="0.25">
      <c r="A65" s="102">
        <f>IF(OR($E$1="A - Debris",$E$1="A - PAAP Debris",$E$1="B - EPM"),9024,9027)</f>
        <v>9027</v>
      </c>
      <c r="B65" s="100" t="s">
        <v>1751</v>
      </c>
      <c r="C65" s="126"/>
      <c r="D65" s="127"/>
      <c r="E65" s="124"/>
      <c r="F65" s="125"/>
      <c r="G65" s="69">
        <f>IF(A54="Input Damage Inventory Number",0,LOOKUP(A54,'DONATED MATERIALS'!$F$29:$F$53,'DONATED MATERIALS'!$G$29:$G$53))</f>
        <v>0</v>
      </c>
      <c r="I65" s="275"/>
      <c r="J65" s="275"/>
      <c r="K65" s="68"/>
      <c r="L65" s="68"/>
      <c r="M65" s="68"/>
      <c r="N65" s="68"/>
    </row>
    <row r="66" spans="1:14" x14ac:dyDescent="0.25">
      <c r="A66" s="380" t="s">
        <v>7</v>
      </c>
      <c r="B66" s="381"/>
      <c r="C66" s="381"/>
      <c r="D66" s="381"/>
      <c r="E66" s="381"/>
      <c r="F66" s="382"/>
      <c r="G66" s="133">
        <f>SUM(G57:G65)</f>
        <v>0</v>
      </c>
    </row>
    <row r="68" spans="1:14" x14ac:dyDescent="0.25">
      <c r="A68" s="383" t="s">
        <v>1761</v>
      </c>
      <c r="B68" s="384"/>
      <c r="C68" s="384"/>
      <c r="D68" s="384"/>
      <c r="E68" s="384"/>
      <c r="F68" s="384"/>
      <c r="G68" s="385"/>
    </row>
    <row r="69" spans="1:14" x14ac:dyDescent="0.25">
      <c r="A69" s="377" t="s">
        <v>18</v>
      </c>
      <c r="B69" s="386" t="s">
        <v>1</v>
      </c>
      <c r="C69" s="388" t="s">
        <v>36</v>
      </c>
      <c r="D69" s="389"/>
      <c r="E69" s="388" t="s">
        <v>37</v>
      </c>
      <c r="F69" s="389"/>
      <c r="G69" s="386" t="s">
        <v>16</v>
      </c>
    </row>
    <row r="70" spans="1:14" x14ac:dyDescent="0.25">
      <c r="A70" s="379"/>
      <c r="B70" s="387"/>
      <c r="C70" s="115" t="s">
        <v>35</v>
      </c>
      <c r="D70" s="115" t="s">
        <v>17</v>
      </c>
      <c r="E70" s="98" t="s">
        <v>38</v>
      </c>
      <c r="F70" s="105" t="s">
        <v>17</v>
      </c>
      <c r="G70" s="387"/>
    </row>
    <row r="71" spans="1:14" x14ac:dyDescent="0.25">
      <c r="A71" s="102">
        <f>IF($E$1="A - PAAP Debris",9226,IF(OR($E$1="A - Debris",$E$1="B - EPM"),"N/A",9007))</f>
        <v>9007</v>
      </c>
      <c r="B71" s="100" t="s">
        <v>43</v>
      </c>
      <c r="C71" s="126">
        <f>IF(A68="Input Damage Inventory Number",0,VLOOKUP(A68,LABOR!$BQ$127:$BZ$151,8,0))</f>
        <v>0</v>
      </c>
      <c r="D71" s="127">
        <f>IF(A68="Input Damage Inventory Number",0,VLOOKUP(A68,LABOR!$BQ$127:$BZ$151,2,0))</f>
        <v>0</v>
      </c>
      <c r="E71" s="124"/>
      <c r="F71" s="125"/>
      <c r="G71" s="69">
        <f>IF(OR($E$1="A - Debris",$E$1="B - EPM"),0,IF(A68="Input Damage Inventory Number",0,VLOOKUP(A68,LABOR!$BQ$127:$BZ$151,5,0)))</f>
        <v>0</v>
      </c>
      <c r="H71" s="33" t="str">
        <f>IF(OR($E$1="A - Debris",$E$1="B - EPM"),"*","")</f>
        <v/>
      </c>
    </row>
    <row r="72" spans="1:14" x14ac:dyDescent="0.25">
      <c r="A72" s="102">
        <f>IF($E$1="A - PAAP Debris",9227,IF($E$1="A - Debris",9100,9007))</f>
        <v>9007</v>
      </c>
      <c r="B72" s="100" t="s">
        <v>44</v>
      </c>
      <c r="C72" s="126">
        <f>IF(A68="Input Damage Inventory Number",0,LOOKUP(A68,LABOR!$BQ$127:$BQ$151,LABOR!$BY$127:$BY$151)+LOOKUP(A68,LABOR!$BQ$127:$BQ$151,LABOR!$BZ$127:$BZ$151))</f>
        <v>0</v>
      </c>
      <c r="D72" s="127">
        <f>IF(A68="Input Damage Inventory Number",0,LOOKUP(A68,LABOR!$BQ$127:$BQ$146,LABOR!$BS$127:$BS$146)+LOOKUP(A68,LABOR!$BQ$127:$BQ$146,LABOR!$BT$127:$BT$146))</f>
        <v>0</v>
      </c>
      <c r="E72" s="124"/>
      <c r="F72" s="125"/>
      <c r="G72" s="69">
        <f>IF(A68="Input Damage Inventory Number",0,LOOKUP(A68,LABOR!$BQ$127:$BQ$151,LABOR!$BV$127:$BV$151)+LOOKUP(A68,LABOR!$BQ$127:$BQ$151,LABOR!$BW$127:$BW$151))</f>
        <v>0</v>
      </c>
    </row>
    <row r="73" spans="1:14" x14ac:dyDescent="0.25">
      <c r="A73" s="102">
        <v>9008</v>
      </c>
      <c r="B73" s="100" t="s">
        <v>45</v>
      </c>
      <c r="C73" s="126"/>
      <c r="D73" s="127"/>
      <c r="E73" s="124">
        <f>IF(A68="Input Damage Inventory Number",0,LOOKUP(A68,EQUIPMENT!$AO$125:$AO$149,EQUIPMENT!$AR$125:$AR$149))</f>
        <v>0</v>
      </c>
      <c r="F73" s="125">
        <f>IF(A68="Input Damage Inventory Number",0,LOOKUP(A68,EQUIPMENT!$AO$125:$AO$149,EQUIPMENT!$AP$125:$AP$149))</f>
        <v>0</v>
      </c>
      <c r="G73" s="69">
        <f>IF(A68="Input Damage Inventory Number",0,LOOKUP(A68,EQUIPMENT!$AO$125:$AO$149,EQUIPMENT!$AQ$125:$AQ$149))</f>
        <v>0</v>
      </c>
    </row>
    <row r="74" spans="1:14" x14ac:dyDescent="0.25">
      <c r="A74" s="102">
        <v>9009</v>
      </c>
      <c r="B74" s="100" t="s">
        <v>46</v>
      </c>
      <c r="C74" s="126"/>
      <c r="D74" s="127"/>
      <c r="E74" s="124"/>
      <c r="F74" s="125"/>
      <c r="G74" s="69">
        <f>IF(A68="Input Damage Inventory Number",0,LOOKUP(A68,MATERIALS!$I$124:$I$148,MATERIALS!$J$124:$J$148))</f>
        <v>0</v>
      </c>
    </row>
    <row r="75" spans="1:14" x14ac:dyDescent="0.25">
      <c r="A75" s="102">
        <v>9004</v>
      </c>
      <c r="B75" s="100" t="s">
        <v>6</v>
      </c>
      <c r="C75" s="126"/>
      <c r="D75" s="127"/>
      <c r="E75" s="124"/>
      <c r="F75" s="125"/>
      <c r="G75" s="69">
        <f>IF(A68="Input Damage Inventory Number",0,LOOKUP(A68,'RENTAL EQUIPMENT'!$F$124:$F$148,'RENTAL EQUIPMENT'!$G$124:$G$148))</f>
        <v>0</v>
      </c>
    </row>
    <row r="76" spans="1:14" x14ac:dyDescent="0.25">
      <c r="A76" s="102">
        <f>IF($E$1="A - PAAP Debris",9231,IF($E$1="A - Debris",9102,9001))</f>
        <v>9001</v>
      </c>
      <c r="B76" s="100" t="s">
        <v>3</v>
      </c>
      <c r="C76" s="126"/>
      <c r="D76" s="127"/>
      <c r="E76" s="124"/>
      <c r="F76" s="125"/>
      <c r="G76" s="69">
        <f>IF(A68="Input Damage Inventory Number",0,LOOKUP(A68,CONTRACT!$I$124:$I$148,CONTRACT!$J$124:$J$148))</f>
        <v>0</v>
      </c>
    </row>
    <row r="77" spans="1:14" x14ac:dyDescent="0.25">
      <c r="A77" s="102">
        <f>IF(OR($E$1="A - Debris",$E$1="A - PAAP Debris",$E$1="B - EPM"),9025,9028)</f>
        <v>9028</v>
      </c>
      <c r="B77" s="100" t="s">
        <v>1749</v>
      </c>
      <c r="C77" s="126">
        <f>'DONATED LABOR'!AN210</f>
        <v>0</v>
      </c>
      <c r="D77" s="127">
        <f>'DONATED LABOR'!AL210</f>
        <v>0</v>
      </c>
      <c r="E77" s="124"/>
      <c r="F77" s="125"/>
      <c r="G77" s="69">
        <f>IF(A68="Input Damage Inventory Number",0,LOOKUP(A68,'DONATED LABOR'!$AK$142:$AK$166,'DONATED LABOR'!$AM$142:$AM$166))</f>
        <v>0</v>
      </c>
      <c r="I77" s="275"/>
      <c r="J77" s="275"/>
      <c r="K77" s="68"/>
      <c r="L77" s="68"/>
      <c r="M77" s="68"/>
      <c r="N77" s="68"/>
    </row>
    <row r="78" spans="1:14" x14ac:dyDescent="0.25">
      <c r="A78" s="102">
        <f>IF(OR($E$1="A - Debris",$E$1="A - PAAP Debris",$E$1="B - EPM"),9023,9026)</f>
        <v>9026</v>
      </c>
      <c r="B78" s="100" t="s">
        <v>1750</v>
      </c>
      <c r="C78" s="126"/>
      <c r="D78" s="127"/>
      <c r="E78" s="124">
        <f>IF(A68="Input Damage Inventory Number",0,LOOKUP(A68,'DONATED EQUIPMENT'!$AO$51:$AO$75,'DONATED EQUIPMENT'!$AR$51:$AR$75))</f>
        <v>0</v>
      </c>
      <c r="F78" s="125">
        <f>IF(A68="Input Damage Inventory Number",0,LOOKUP(A68,'DONATED EQUIPMENT'!$AO$51:$AO$75,'DONATED EQUIPMENT'!$AP$51:$AP$75))</f>
        <v>0</v>
      </c>
      <c r="G78" s="69">
        <f>IF(A68="Input Damage Inventory Number",0,LOOKUP(A68,'DONATED EQUIPMENT'!$AO$51:$AO$75,'DONATED EQUIPMENT'!$AQ$51:$AQ$75))</f>
        <v>0</v>
      </c>
      <c r="I78" s="275"/>
      <c r="J78" s="275"/>
      <c r="K78" s="68"/>
      <c r="L78" s="68"/>
      <c r="M78" s="68"/>
      <c r="N78" s="68"/>
    </row>
    <row r="79" spans="1:14" x14ac:dyDescent="0.25">
      <c r="A79" s="102">
        <f>IF(OR($E$1="A - Debris",$E$1="A - PAAP Debris",$E$1="B - EPM"),9024,9027)</f>
        <v>9027</v>
      </c>
      <c r="B79" s="100" t="s">
        <v>1751</v>
      </c>
      <c r="C79" s="126"/>
      <c r="D79" s="127"/>
      <c r="E79" s="124"/>
      <c r="F79" s="125"/>
      <c r="G79" s="69">
        <f>IF(A68="Input Damage Inventory Number",0,LOOKUP(A68,'DONATED MATERIALS'!$F$29:$F$53,'DONATED MATERIALS'!$G$29:$G$53))</f>
        <v>0</v>
      </c>
      <c r="I79" s="275"/>
      <c r="J79" s="275"/>
      <c r="K79" s="68"/>
      <c r="L79" s="68"/>
      <c r="M79" s="68"/>
      <c r="N79" s="68"/>
    </row>
    <row r="80" spans="1:14" x14ac:dyDescent="0.25">
      <c r="A80" s="380" t="s">
        <v>7</v>
      </c>
      <c r="B80" s="381"/>
      <c r="C80" s="381"/>
      <c r="D80" s="381"/>
      <c r="E80" s="381"/>
      <c r="F80" s="382"/>
      <c r="G80" s="133">
        <f>SUM(G71:G79)</f>
        <v>0</v>
      </c>
    </row>
    <row r="82" spans="1:14" x14ac:dyDescent="0.25">
      <c r="A82" s="383" t="s">
        <v>1761</v>
      </c>
      <c r="B82" s="384"/>
      <c r="C82" s="384"/>
      <c r="D82" s="384"/>
      <c r="E82" s="384"/>
      <c r="F82" s="384"/>
      <c r="G82" s="385"/>
    </row>
    <row r="83" spans="1:14" x14ac:dyDescent="0.25">
      <c r="A83" s="377" t="s">
        <v>18</v>
      </c>
      <c r="B83" s="386" t="s">
        <v>1</v>
      </c>
      <c r="C83" s="388" t="s">
        <v>36</v>
      </c>
      <c r="D83" s="389"/>
      <c r="E83" s="388" t="s">
        <v>37</v>
      </c>
      <c r="F83" s="389"/>
      <c r="G83" s="386" t="s">
        <v>16</v>
      </c>
    </row>
    <row r="84" spans="1:14" x14ac:dyDescent="0.25">
      <c r="A84" s="379"/>
      <c r="B84" s="387"/>
      <c r="C84" s="115" t="s">
        <v>35</v>
      </c>
      <c r="D84" s="115" t="s">
        <v>17</v>
      </c>
      <c r="E84" s="98" t="s">
        <v>38</v>
      </c>
      <c r="F84" s="105" t="s">
        <v>17</v>
      </c>
      <c r="G84" s="387"/>
    </row>
    <row r="85" spans="1:14" x14ac:dyDescent="0.25">
      <c r="A85" s="102">
        <f>IF($E$1="A - PAAP Debris",9226,IF(OR($E$1="A - Debris",$E$1="B - EPM"),"N/A",9007))</f>
        <v>9007</v>
      </c>
      <c r="B85" s="100" t="s">
        <v>43</v>
      </c>
      <c r="C85" s="126">
        <f>IF(A82="Input Damage Inventory Number",0,VLOOKUP(A82,LABOR!$BQ$127:$BZ$151,8,0))</f>
        <v>0</v>
      </c>
      <c r="D85" s="127">
        <f>IF(A82="Input Damage Inventory Number",0,VLOOKUP(A82,LABOR!$BQ$127:$BZ$151,2,0))</f>
        <v>0</v>
      </c>
      <c r="E85" s="124"/>
      <c r="F85" s="125"/>
      <c r="G85" s="69">
        <f>IF(OR($E$1="A - Debris",$E$1="B - EPM"),0,IF(A82="Input Damage Inventory Number",0,VLOOKUP(A82,LABOR!$BQ$127:$BZ$151,5,0)))</f>
        <v>0</v>
      </c>
      <c r="H85" s="33" t="str">
        <f>IF(OR($E$1="A - Debris",$E$1="B - EPM"),"*","")</f>
        <v/>
      </c>
    </row>
    <row r="86" spans="1:14" x14ac:dyDescent="0.25">
      <c r="A86" s="102">
        <f>IF($E$1="A - PAAP Debris",9227,IF($E$1="A - Debris",9100,9007))</f>
        <v>9007</v>
      </c>
      <c r="B86" s="100" t="s">
        <v>44</v>
      </c>
      <c r="C86" s="126">
        <f>IF(A82="Input Damage Inventory Number",0,LOOKUP(A82,LABOR!$BQ$127:$BQ$151,LABOR!$BY$127:$BY$151)+LOOKUP(A82,LABOR!$BQ$127:$BQ$151,LABOR!$BZ$127:$BZ$151))</f>
        <v>0</v>
      </c>
      <c r="D86" s="127">
        <f>IF(A82="Input Damage Inventory Number",0,LOOKUP(A82,LABOR!$BQ$127:$BQ$146,LABOR!$BS$127:$BS$146)+LOOKUP(A82,LABOR!$BQ$127:$BQ$146,LABOR!$BT$127:$BT$146))</f>
        <v>0</v>
      </c>
      <c r="E86" s="124"/>
      <c r="F86" s="125"/>
      <c r="G86" s="69">
        <f>IF(A82="Input Damage Inventory Number",0,LOOKUP(A82,LABOR!$BQ$127:$BQ$151,LABOR!$BV$127:$BV$151)+LOOKUP(A82,LABOR!$BQ$127:$BQ$151,LABOR!$BW$127:$BW$151))</f>
        <v>0</v>
      </c>
    </row>
    <row r="87" spans="1:14" x14ac:dyDescent="0.25">
      <c r="A87" s="102">
        <v>9008</v>
      </c>
      <c r="B87" s="100" t="s">
        <v>45</v>
      </c>
      <c r="C87" s="126"/>
      <c r="D87" s="127"/>
      <c r="E87" s="124">
        <f>IF(A82="Input Damage Inventory Number",0,LOOKUP(A82,EQUIPMENT!$AO$125:$AO$149,EQUIPMENT!$AR$125:$AR$149))</f>
        <v>0</v>
      </c>
      <c r="F87" s="125">
        <f>IF(A82="Input Damage Inventory Number",0,LOOKUP(A82,EQUIPMENT!$AO$125:$AO$149,EQUIPMENT!$AP$125:$AP$149))</f>
        <v>0</v>
      </c>
      <c r="G87" s="69">
        <f>IF(A82="Input Damage Inventory Number",0,LOOKUP(A82,EQUIPMENT!$AO$125:$AO$149,EQUIPMENT!$AQ$125:$AQ$149))</f>
        <v>0</v>
      </c>
    </row>
    <row r="88" spans="1:14" x14ac:dyDescent="0.25">
      <c r="A88" s="102">
        <v>9009</v>
      </c>
      <c r="B88" s="100" t="s">
        <v>46</v>
      </c>
      <c r="C88" s="126"/>
      <c r="D88" s="127"/>
      <c r="E88" s="124"/>
      <c r="F88" s="125"/>
      <c r="G88" s="69">
        <f>IF(A82="Input Damage Inventory Number",0,LOOKUP(A82,MATERIALS!$I$124:$I$148,MATERIALS!$J$124:$J$148))</f>
        <v>0</v>
      </c>
    </row>
    <row r="89" spans="1:14" x14ac:dyDescent="0.25">
      <c r="A89" s="102">
        <v>9004</v>
      </c>
      <c r="B89" s="100" t="s">
        <v>6</v>
      </c>
      <c r="C89" s="126"/>
      <c r="D89" s="127"/>
      <c r="E89" s="124"/>
      <c r="F89" s="125"/>
      <c r="G89" s="69">
        <f>IF(A82="Input Damage Inventory Number",0,LOOKUP(A82,'RENTAL EQUIPMENT'!$F$124:$F$148,'RENTAL EQUIPMENT'!$G$124:$G$148))</f>
        <v>0</v>
      </c>
    </row>
    <row r="90" spans="1:14" x14ac:dyDescent="0.25">
      <c r="A90" s="102">
        <f>IF($E$1="A - PAAP Debris",9231,IF($E$1="A - Debris",9102,9001))</f>
        <v>9001</v>
      </c>
      <c r="B90" s="100" t="s">
        <v>3</v>
      </c>
      <c r="C90" s="126"/>
      <c r="D90" s="127"/>
      <c r="E90" s="124"/>
      <c r="F90" s="125"/>
      <c r="G90" s="69">
        <f>IF(A82="Input Damage Inventory Number",0,LOOKUP(A82,CONTRACT!$I$124:$I$148,CONTRACT!$J$124:$J$148))</f>
        <v>0</v>
      </c>
    </row>
    <row r="91" spans="1:14" x14ac:dyDescent="0.25">
      <c r="A91" s="102">
        <f>IF(OR($E$1="A - Debris",$E$1="A - PAAP Debris",$E$1="B - EPM"),9025,9028)</f>
        <v>9028</v>
      </c>
      <c r="B91" s="100" t="s">
        <v>1749</v>
      </c>
      <c r="C91" s="126">
        <f>'DONATED LABOR'!AN224</f>
        <v>0</v>
      </c>
      <c r="D91" s="127">
        <f>'DONATED LABOR'!AL224</f>
        <v>0</v>
      </c>
      <c r="E91" s="124"/>
      <c r="F91" s="125"/>
      <c r="G91" s="69">
        <f>IF(A82="Input Damage Inventory Number",0,LOOKUP(A82,'DONATED LABOR'!$AK$142:$AK$166,'DONATED LABOR'!$AM$142:$AM$166))</f>
        <v>0</v>
      </c>
      <c r="I91" s="275"/>
      <c r="J91" s="275"/>
      <c r="K91" s="68"/>
      <c r="L91" s="68"/>
      <c r="M91" s="68"/>
      <c r="N91" s="68"/>
    </row>
    <row r="92" spans="1:14" x14ac:dyDescent="0.25">
      <c r="A92" s="102">
        <f>IF(OR($E$1="A - Debris",$E$1="A - PAAP Debris",$E$1="B - EPM"),9023,9026)</f>
        <v>9026</v>
      </c>
      <c r="B92" s="100" t="s">
        <v>1750</v>
      </c>
      <c r="C92" s="126"/>
      <c r="D92" s="127"/>
      <c r="E92" s="124">
        <f>IF(A82="Input Damage Inventory Number",0,LOOKUP(A82,'DONATED EQUIPMENT'!$AO$51:$AO$75,'DONATED EQUIPMENT'!$AR$51:$AR$75))</f>
        <v>0</v>
      </c>
      <c r="F92" s="125">
        <f>IF(A82="Input Damage Inventory Number",0,LOOKUP(A82,'DONATED EQUIPMENT'!$AO$51:$AO$75,'DONATED EQUIPMENT'!$AP$51:$AP$75))</f>
        <v>0</v>
      </c>
      <c r="G92" s="69">
        <f>IF(A82="Input Damage Inventory Number",0,LOOKUP(A82,'DONATED EQUIPMENT'!$AO$51:$AO$75,'DONATED EQUIPMENT'!$AQ$51:$AQ$75))</f>
        <v>0</v>
      </c>
      <c r="I92" s="275"/>
      <c r="J92" s="275"/>
      <c r="K92" s="68"/>
      <c r="L92" s="68"/>
      <c r="M92" s="68"/>
      <c r="N92" s="68"/>
    </row>
    <row r="93" spans="1:14" x14ac:dyDescent="0.25">
      <c r="A93" s="102">
        <f>IF(OR($E$1="A - Debris",$E$1="A - PAAP Debris",$E$1="B - EPM"),9024,9027)</f>
        <v>9027</v>
      </c>
      <c r="B93" s="100" t="s">
        <v>1751</v>
      </c>
      <c r="C93" s="126"/>
      <c r="D93" s="127"/>
      <c r="E93" s="124"/>
      <c r="F93" s="125"/>
      <c r="G93" s="69">
        <f>IF(A82="Input Damage Inventory Number",0,LOOKUP(A82,'DONATED MATERIALS'!$F$29:$F$53,'DONATED MATERIALS'!$G$29:$G$53))</f>
        <v>0</v>
      </c>
      <c r="I93" s="275"/>
      <c r="J93" s="275"/>
      <c r="K93" s="68"/>
      <c r="L93" s="68"/>
      <c r="M93" s="68"/>
      <c r="N93" s="68"/>
    </row>
    <row r="94" spans="1:14" x14ac:dyDescent="0.25">
      <c r="A94" s="380" t="s">
        <v>7</v>
      </c>
      <c r="B94" s="381"/>
      <c r="C94" s="381"/>
      <c r="D94" s="381"/>
      <c r="E94" s="381"/>
      <c r="F94" s="382"/>
      <c r="G94" s="133">
        <f>SUM(G85:G93)</f>
        <v>0</v>
      </c>
    </row>
    <row r="96" spans="1:14" x14ac:dyDescent="0.25">
      <c r="A96" s="383" t="s">
        <v>1761</v>
      </c>
      <c r="B96" s="384"/>
      <c r="C96" s="384"/>
      <c r="D96" s="384"/>
      <c r="E96" s="384"/>
      <c r="F96" s="384"/>
      <c r="G96" s="385"/>
    </row>
    <row r="97" spans="1:7" x14ac:dyDescent="0.25">
      <c r="A97" s="377" t="s">
        <v>18</v>
      </c>
      <c r="B97" s="386" t="s">
        <v>1</v>
      </c>
      <c r="C97" s="388" t="s">
        <v>36</v>
      </c>
      <c r="D97" s="389"/>
      <c r="E97" s="388" t="s">
        <v>37</v>
      </c>
      <c r="F97" s="389"/>
      <c r="G97" s="386" t="s">
        <v>16</v>
      </c>
    </row>
    <row r="98" spans="1:7" x14ac:dyDescent="0.25">
      <c r="A98" s="379"/>
      <c r="B98" s="387"/>
      <c r="C98" s="276" t="s">
        <v>35</v>
      </c>
      <c r="D98" s="276" t="s">
        <v>17</v>
      </c>
      <c r="E98" s="98" t="s">
        <v>38</v>
      </c>
      <c r="F98" s="105" t="s">
        <v>17</v>
      </c>
      <c r="G98" s="387"/>
    </row>
    <row r="99" spans="1:7" x14ac:dyDescent="0.25">
      <c r="A99" s="102">
        <f>IF($E$1="A - PAAP Debris",9226,IF(OR($E$1="A - Debris",$E$1="B - EPM"),"N/A",9007))</f>
        <v>9007</v>
      </c>
      <c r="B99" s="100" t="s">
        <v>43</v>
      </c>
      <c r="C99" s="126">
        <f>IF(A96="Input Damage Inventory Number",0,VLOOKUP(A96,LABOR!$BQ$127:$BZ$151,8,0))</f>
        <v>0</v>
      </c>
      <c r="D99" s="127">
        <f>IF(A96="Input Damage Inventory Number",0,VLOOKUP(A96,LABOR!$BQ$127:$BZ$151,2,0))</f>
        <v>0</v>
      </c>
      <c r="E99" s="124"/>
      <c r="F99" s="125"/>
      <c r="G99" s="69">
        <f>IF(OR($E$1="A - Debris",$E$1="B - EPM"),0,IF(A96="Input Damage Inventory Number",0,VLOOKUP(A96,LABOR!$BQ$127:$BZ$151,5,0)))</f>
        <v>0</v>
      </c>
    </row>
    <row r="100" spans="1:7" x14ac:dyDescent="0.25">
      <c r="A100" s="102">
        <f>IF($E$1="A - PAAP Debris",9227,IF($E$1="A - Debris",9100,9007))</f>
        <v>9007</v>
      </c>
      <c r="B100" s="100" t="s">
        <v>44</v>
      </c>
      <c r="C100" s="126">
        <f>IF(A96="Input Damage Inventory Number",0,LOOKUP(A96,LABOR!$BQ$127:$BQ$151,LABOR!$BY$127:$BY$151)+LOOKUP(A96,LABOR!$BQ$127:$BQ$151,LABOR!$BZ$127:$BZ$151))</f>
        <v>0</v>
      </c>
      <c r="D100" s="127">
        <f>IF(A96="Input Damage Inventory Number",0,LOOKUP(A96,LABOR!$BQ$127:$BQ$146,LABOR!$BS$127:$BS$146)+LOOKUP(A96,LABOR!$BQ$127:$BQ$146,LABOR!$BT$127:$BT$146))</f>
        <v>0</v>
      </c>
      <c r="E100" s="124"/>
      <c r="F100" s="125"/>
      <c r="G100" s="69">
        <f>IF(A96="Input Damage Inventory Number",0,LOOKUP(A96,LABOR!$BQ$127:$BQ$151,LABOR!$BV$127:$BV$151)+LOOKUP(A96,LABOR!$BQ$127:$BQ$151,LABOR!$BW$127:$BW$151))</f>
        <v>0</v>
      </c>
    </row>
    <row r="101" spans="1:7" x14ac:dyDescent="0.25">
      <c r="A101" s="102">
        <v>9008</v>
      </c>
      <c r="B101" s="100" t="s">
        <v>45</v>
      </c>
      <c r="C101" s="126"/>
      <c r="D101" s="127"/>
      <c r="E101" s="124">
        <f>IF(A96="Input Damage Inventory Number",0,LOOKUP(A96,EQUIPMENT!$AO$125:$AO$149,EQUIPMENT!$AR$125:$AR$149))</f>
        <v>0</v>
      </c>
      <c r="F101" s="125">
        <f>IF(A96="Input Damage Inventory Number",0,LOOKUP(A96,EQUIPMENT!$AO$125:$AO$149,EQUIPMENT!$AP$125:$AP$149))</f>
        <v>0</v>
      </c>
      <c r="G101" s="69">
        <f>IF(A96="Input Damage Inventory Number",0,LOOKUP(A96,EQUIPMENT!$AO$125:$AO$149,EQUIPMENT!$AQ$125:$AQ$149))</f>
        <v>0</v>
      </c>
    </row>
    <row r="102" spans="1:7" x14ac:dyDescent="0.25">
      <c r="A102" s="102">
        <v>9009</v>
      </c>
      <c r="B102" s="100" t="s">
        <v>46</v>
      </c>
      <c r="C102" s="126"/>
      <c r="D102" s="127"/>
      <c r="E102" s="124"/>
      <c r="F102" s="125"/>
      <c r="G102" s="69">
        <f>IF(A96="Input Damage Inventory Number",0,LOOKUP(A96,MATERIALS!$I$124:$I$148,MATERIALS!$J$124:$J$148))</f>
        <v>0</v>
      </c>
    </row>
    <row r="103" spans="1:7" x14ac:dyDescent="0.25">
      <c r="A103" s="102">
        <v>9004</v>
      </c>
      <c r="B103" s="100" t="s">
        <v>6</v>
      </c>
      <c r="C103" s="126"/>
      <c r="D103" s="127"/>
      <c r="E103" s="124"/>
      <c r="F103" s="125"/>
      <c r="G103" s="69">
        <f>IF(A96="Input Damage Inventory Number",0,LOOKUP(A96,'RENTAL EQUIPMENT'!$F$124:$F$148,'RENTAL EQUIPMENT'!$G$124:$G$148))</f>
        <v>0</v>
      </c>
    </row>
    <row r="104" spans="1:7" x14ac:dyDescent="0.25">
      <c r="A104" s="102">
        <f>IF($E$1="A - PAAP Debris",9231,IF($E$1="A - Debris",9102,9001))</f>
        <v>9001</v>
      </c>
      <c r="B104" s="100" t="s">
        <v>3</v>
      </c>
      <c r="C104" s="126"/>
      <c r="D104" s="127"/>
      <c r="E104" s="124"/>
      <c r="F104" s="125"/>
      <c r="G104" s="69">
        <f>IF(A96="Input Damage Inventory Number",0,LOOKUP(A96,CONTRACT!$I$124:$I$148,CONTRACT!$J$124:$J$148))</f>
        <v>0</v>
      </c>
    </row>
    <row r="105" spans="1:7" x14ac:dyDescent="0.25">
      <c r="A105" s="102">
        <f>IF(OR($E$1="A - Debris",$E$1="A - PAAP Debris",$E$1="B - EPM"),9025,9028)</f>
        <v>9028</v>
      </c>
      <c r="B105" s="100" t="s">
        <v>1749</v>
      </c>
      <c r="C105" s="126">
        <f>'DONATED LABOR'!AN238</f>
        <v>0</v>
      </c>
      <c r="D105" s="127">
        <f>'DONATED LABOR'!AL238</f>
        <v>0</v>
      </c>
      <c r="E105" s="124"/>
      <c r="F105" s="125"/>
      <c r="G105" s="69">
        <f>IF(A96="Input Damage Inventory Number",0,LOOKUP(A96,'DONATED LABOR'!$AK$142:$AK$166,'DONATED LABOR'!$AM$142:$AM$166))</f>
        <v>0</v>
      </c>
    </row>
    <row r="106" spans="1:7" x14ac:dyDescent="0.25">
      <c r="A106" s="102">
        <f>IF(OR($E$1="A - Debris",$E$1="A - PAAP Debris",$E$1="B - EPM"),9023,9026)</f>
        <v>9026</v>
      </c>
      <c r="B106" s="100" t="s">
        <v>1750</v>
      </c>
      <c r="C106" s="126"/>
      <c r="D106" s="127"/>
      <c r="E106" s="124">
        <f>IF(A96="Input Damage Inventory Number",0,LOOKUP(A96,'DONATED EQUIPMENT'!$AO$51:$AO$75,'DONATED EQUIPMENT'!$AR$51:$AR$75))</f>
        <v>0</v>
      </c>
      <c r="F106" s="125">
        <f>IF(A96="Input Damage Inventory Number",0,LOOKUP(A96,'DONATED EQUIPMENT'!$AO$51:$AO$75,'DONATED EQUIPMENT'!$AP$51:$AP$75))</f>
        <v>0</v>
      </c>
      <c r="G106" s="69">
        <f>IF(A96="Input Damage Inventory Number",0,LOOKUP(A96,'DONATED EQUIPMENT'!$AO$51:$AO$75,'DONATED EQUIPMENT'!$AQ$51:$AQ$75))</f>
        <v>0</v>
      </c>
    </row>
    <row r="107" spans="1:7" x14ac:dyDescent="0.25">
      <c r="A107" s="102">
        <f>IF(OR($E$1="A - Debris",$E$1="A - PAAP Debris",$E$1="B - EPM"),9024,9027)</f>
        <v>9027</v>
      </c>
      <c r="B107" s="100" t="s">
        <v>1751</v>
      </c>
      <c r="C107" s="126"/>
      <c r="D107" s="127"/>
      <c r="E107" s="124"/>
      <c r="F107" s="125"/>
      <c r="G107" s="69">
        <f>IF(A96="Input Damage Inventory Number",0,LOOKUP(A96,'DONATED MATERIALS'!$F$29:$F$53,'DONATED MATERIALS'!$G$29:$G$53))</f>
        <v>0</v>
      </c>
    </row>
    <row r="108" spans="1:7" x14ac:dyDescent="0.25">
      <c r="A108" s="380" t="s">
        <v>7</v>
      </c>
      <c r="B108" s="381"/>
      <c r="C108" s="381"/>
      <c r="D108" s="381"/>
      <c r="E108" s="381"/>
      <c r="F108" s="382"/>
      <c r="G108" s="133">
        <f>SUM(G99:G107)</f>
        <v>0</v>
      </c>
    </row>
    <row r="110" spans="1:7" x14ac:dyDescent="0.25">
      <c r="A110" s="383" t="s">
        <v>1761</v>
      </c>
      <c r="B110" s="384"/>
      <c r="C110" s="384"/>
      <c r="D110" s="384"/>
      <c r="E110" s="384"/>
      <c r="F110" s="384"/>
      <c r="G110" s="385"/>
    </row>
    <row r="111" spans="1:7" x14ac:dyDescent="0.25">
      <c r="A111" s="377" t="s">
        <v>18</v>
      </c>
      <c r="B111" s="386" t="s">
        <v>1</v>
      </c>
      <c r="C111" s="388" t="s">
        <v>36</v>
      </c>
      <c r="D111" s="389"/>
      <c r="E111" s="388" t="s">
        <v>37</v>
      </c>
      <c r="F111" s="389"/>
      <c r="G111" s="386" t="s">
        <v>16</v>
      </c>
    </row>
    <row r="112" spans="1:7" x14ac:dyDescent="0.25">
      <c r="A112" s="379"/>
      <c r="B112" s="387"/>
      <c r="C112" s="276" t="s">
        <v>35</v>
      </c>
      <c r="D112" s="276" t="s">
        <v>17</v>
      </c>
      <c r="E112" s="98" t="s">
        <v>38</v>
      </c>
      <c r="F112" s="105" t="s">
        <v>17</v>
      </c>
      <c r="G112" s="387"/>
    </row>
    <row r="113" spans="1:7" x14ac:dyDescent="0.25">
      <c r="A113" s="102">
        <f>IF($E$1="A - PAAP Debris",9226,IF(OR($E$1="A - Debris",$E$1="B - EPM"),"N/A",9007))</f>
        <v>9007</v>
      </c>
      <c r="B113" s="100" t="s">
        <v>43</v>
      </c>
      <c r="C113" s="126">
        <f>IF(A110="Input Damage Inventory Number",0,VLOOKUP(A110,LABOR!$BQ$127:$BZ$151,8,0))</f>
        <v>0</v>
      </c>
      <c r="D113" s="127">
        <f>IF(A110="Input Damage Inventory Number",0,VLOOKUP(A110,LABOR!$BQ$127:$BZ$151,2,0))</f>
        <v>0</v>
      </c>
      <c r="E113" s="124"/>
      <c r="F113" s="125"/>
      <c r="G113" s="69">
        <f>IF(OR($E$1="A - Debris",$E$1="B - EPM"),0,IF(A110="Input Damage Inventory Number",0,VLOOKUP(A110,LABOR!$BQ$127:$BZ$151,5,0)))</f>
        <v>0</v>
      </c>
    </row>
    <row r="114" spans="1:7" x14ac:dyDescent="0.25">
      <c r="A114" s="102">
        <f>IF($E$1="A - PAAP Debris",9227,IF($E$1="A - Debris",9100,9007))</f>
        <v>9007</v>
      </c>
      <c r="B114" s="100" t="s">
        <v>44</v>
      </c>
      <c r="C114" s="126">
        <f>IF(A110="Input Damage Inventory Number",0,LOOKUP(A110,LABOR!$BQ$127:$BQ$151,LABOR!$BY$127:$BY$151)+LOOKUP(A110,LABOR!$BQ$127:$BQ$151,LABOR!$BZ$127:$BZ$151))</f>
        <v>0</v>
      </c>
      <c r="D114" s="127">
        <f>IF(A110="Input Damage Inventory Number",0,LOOKUP(A110,LABOR!$BQ$127:$BQ$146,LABOR!$BS$127:$BS$146)+LOOKUP(A110,LABOR!$BQ$127:$BQ$146,LABOR!$BT$127:$BT$146))</f>
        <v>0</v>
      </c>
      <c r="E114" s="124"/>
      <c r="F114" s="125"/>
      <c r="G114" s="69">
        <f>IF(A110="Input Damage Inventory Number",0,LOOKUP(A110,LABOR!$BQ$127:$BQ$151,LABOR!$BV$127:$BV$151)+LOOKUP(A110,LABOR!$BQ$127:$BQ$151,LABOR!$BW$127:$BW$151))</f>
        <v>0</v>
      </c>
    </row>
    <row r="115" spans="1:7" x14ac:dyDescent="0.25">
      <c r="A115" s="102">
        <v>9008</v>
      </c>
      <c r="B115" s="100" t="s">
        <v>45</v>
      </c>
      <c r="C115" s="126"/>
      <c r="D115" s="127"/>
      <c r="E115" s="124">
        <f>IF(A110="Input Damage Inventory Number",0,LOOKUP(A110,EQUIPMENT!$AO$125:$AO$149,EQUIPMENT!$AR$125:$AR$149))</f>
        <v>0</v>
      </c>
      <c r="F115" s="125">
        <f>IF(A110="Input Damage Inventory Number",0,LOOKUP(A110,EQUIPMENT!$AO$125:$AO$149,EQUIPMENT!$AP$125:$AP$149))</f>
        <v>0</v>
      </c>
      <c r="G115" s="69">
        <f>IF(A110="Input Damage Inventory Number",0,LOOKUP(A110,EQUIPMENT!$AO$125:$AO$149,EQUIPMENT!$AQ$125:$AQ$149))</f>
        <v>0</v>
      </c>
    </row>
    <row r="116" spans="1:7" x14ac:dyDescent="0.25">
      <c r="A116" s="102">
        <v>9009</v>
      </c>
      <c r="B116" s="100" t="s">
        <v>46</v>
      </c>
      <c r="C116" s="126"/>
      <c r="D116" s="127"/>
      <c r="E116" s="124"/>
      <c r="F116" s="125"/>
      <c r="G116" s="69">
        <f>IF(A110="Input Damage Inventory Number",0,LOOKUP(A110,MATERIALS!$I$124:$I$148,MATERIALS!$J$124:$J$148))</f>
        <v>0</v>
      </c>
    </row>
    <row r="117" spans="1:7" x14ac:dyDescent="0.25">
      <c r="A117" s="102">
        <v>9004</v>
      </c>
      <c r="B117" s="100" t="s">
        <v>6</v>
      </c>
      <c r="C117" s="126"/>
      <c r="D117" s="127"/>
      <c r="E117" s="124"/>
      <c r="F117" s="125"/>
      <c r="G117" s="69">
        <f>IF(A110="Input Damage Inventory Number",0,LOOKUP(A110,'RENTAL EQUIPMENT'!$F$124:$F$148,'RENTAL EQUIPMENT'!$G$124:$G$148))</f>
        <v>0</v>
      </c>
    </row>
    <row r="118" spans="1:7" x14ac:dyDescent="0.25">
      <c r="A118" s="102">
        <f>IF($E$1="A - PAAP Debris",9231,IF($E$1="A - Debris",9102,9001))</f>
        <v>9001</v>
      </c>
      <c r="B118" s="100" t="s">
        <v>3</v>
      </c>
      <c r="C118" s="126"/>
      <c r="D118" s="127"/>
      <c r="E118" s="124"/>
      <c r="F118" s="125"/>
      <c r="G118" s="69">
        <f>IF(A110="Input Damage Inventory Number",0,LOOKUP(A110,CONTRACT!$I$124:$I$148,CONTRACT!$J$124:$J$148))</f>
        <v>0</v>
      </c>
    </row>
    <row r="119" spans="1:7" x14ac:dyDescent="0.25">
      <c r="A119" s="102">
        <f>IF(OR($E$1="A - Debris",$E$1="A - PAAP Debris",$E$1="B - EPM"),9025,9028)</f>
        <v>9028</v>
      </c>
      <c r="B119" s="100" t="s">
        <v>1749</v>
      </c>
      <c r="C119" s="126">
        <f>'DONATED LABOR'!AN252</f>
        <v>0</v>
      </c>
      <c r="D119" s="127">
        <f>'DONATED LABOR'!AL252</f>
        <v>0</v>
      </c>
      <c r="E119" s="124"/>
      <c r="F119" s="125"/>
      <c r="G119" s="69">
        <f>IF(A110="Input Damage Inventory Number",0,LOOKUP(A110,'DONATED LABOR'!$AK$142:$AK$166,'DONATED LABOR'!$AM$142:$AM$166))</f>
        <v>0</v>
      </c>
    </row>
    <row r="120" spans="1:7" x14ac:dyDescent="0.25">
      <c r="A120" s="102">
        <f>IF(OR($E$1="A - Debris",$E$1="A - PAAP Debris",$E$1="B - EPM"),9023,9026)</f>
        <v>9026</v>
      </c>
      <c r="B120" s="100" t="s">
        <v>1750</v>
      </c>
      <c r="C120" s="126"/>
      <c r="D120" s="127"/>
      <c r="E120" s="124">
        <f>IF(A110="Input Damage Inventory Number",0,LOOKUP(A110,'DONATED EQUIPMENT'!$AO$51:$AO$75,'DONATED EQUIPMENT'!$AR$51:$AR$75))</f>
        <v>0</v>
      </c>
      <c r="F120" s="125">
        <f>IF(A110="Input Damage Inventory Number",0,LOOKUP(A110,'DONATED EQUIPMENT'!$AO$51:$AO$75,'DONATED EQUIPMENT'!$AP$51:$AP$75))</f>
        <v>0</v>
      </c>
      <c r="G120" s="69">
        <f>IF(A110="Input Damage Inventory Number",0,LOOKUP(A110,'DONATED EQUIPMENT'!$AO$51:$AO$75,'DONATED EQUIPMENT'!$AQ$51:$AQ$75))</f>
        <v>0</v>
      </c>
    </row>
    <row r="121" spans="1:7" x14ac:dyDescent="0.25">
      <c r="A121" s="102">
        <f>IF(OR($E$1="A - Debris",$E$1="A - PAAP Debris",$E$1="B - EPM"),9024,9027)</f>
        <v>9027</v>
      </c>
      <c r="B121" s="100" t="s">
        <v>1751</v>
      </c>
      <c r="C121" s="126"/>
      <c r="D121" s="127"/>
      <c r="E121" s="124"/>
      <c r="F121" s="125"/>
      <c r="G121" s="69">
        <f>IF(A110="Input Damage Inventory Number",0,LOOKUP(A110,'DONATED MATERIALS'!$F$29:$F$53,'DONATED MATERIALS'!$G$29:$G$53))</f>
        <v>0</v>
      </c>
    </row>
    <row r="122" spans="1:7" x14ac:dyDescent="0.25">
      <c r="A122" s="380" t="s">
        <v>7</v>
      </c>
      <c r="B122" s="381"/>
      <c r="C122" s="381"/>
      <c r="D122" s="381"/>
      <c r="E122" s="381"/>
      <c r="F122" s="382"/>
      <c r="G122" s="133">
        <f>SUM(G113:G121)</f>
        <v>0</v>
      </c>
    </row>
    <row r="124" spans="1:7" x14ac:dyDescent="0.25">
      <c r="A124" s="383" t="s">
        <v>1761</v>
      </c>
      <c r="B124" s="384"/>
      <c r="C124" s="384"/>
      <c r="D124" s="384"/>
      <c r="E124" s="384"/>
      <c r="F124" s="384"/>
      <c r="G124" s="385"/>
    </row>
    <row r="125" spans="1:7" x14ac:dyDescent="0.25">
      <c r="A125" s="377" t="s">
        <v>18</v>
      </c>
      <c r="B125" s="386" t="s">
        <v>1</v>
      </c>
      <c r="C125" s="388" t="s">
        <v>36</v>
      </c>
      <c r="D125" s="389"/>
      <c r="E125" s="388" t="s">
        <v>37</v>
      </c>
      <c r="F125" s="389"/>
      <c r="G125" s="386" t="s">
        <v>16</v>
      </c>
    </row>
    <row r="126" spans="1:7" x14ac:dyDescent="0.25">
      <c r="A126" s="379"/>
      <c r="B126" s="387"/>
      <c r="C126" s="276" t="s">
        <v>35</v>
      </c>
      <c r="D126" s="276" t="s">
        <v>17</v>
      </c>
      <c r="E126" s="98" t="s">
        <v>38</v>
      </c>
      <c r="F126" s="105" t="s">
        <v>17</v>
      </c>
      <c r="G126" s="387"/>
    </row>
    <row r="127" spans="1:7" x14ac:dyDescent="0.25">
      <c r="A127" s="102">
        <f>IF($E$1="A - PAAP Debris",9226,IF(OR($E$1="A - Debris",$E$1="B - EPM"),"N/A",9007))</f>
        <v>9007</v>
      </c>
      <c r="B127" s="100" t="s">
        <v>43</v>
      </c>
      <c r="C127" s="126">
        <f>IF(A124="Input Damage Inventory Number",0,VLOOKUP(A124,LABOR!$BQ$127:$BZ$151,8,0))</f>
        <v>0</v>
      </c>
      <c r="D127" s="127">
        <f>IF(A124="Input Damage Inventory Number",0,VLOOKUP(A124,LABOR!$BQ$127:$BZ$151,2,0))</f>
        <v>0</v>
      </c>
      <c r="E127" s="124"/>
      <c r="F127" s="125"/>
      <c r="G127" s="69">
        <f>IF(OR($E$1="A - Debris",$E$1="B - EPM"),0,IF(A124="Input Damage Inventory Number",0,VLOOKUP(A124,LABOR!$BQ$127:$BZ$151,5,0)))</f>
        <v>0</v>
      </c>
    </row>
    <row r="128" spans="1:7" x14ac:dyDescent="0.25">
      <c r="A128" s="102">
        <f>IF($E$1="A - PAAP Debris",9227,IF($E$1="A - Debris",9100,9007))</f>
        <v>9007</v>
      </c>
      <c r="B128" s="100" t="s">
        <v>44</v>
      </c>
      <c r="C128" s="126">
        <f>IF(A124="Input Damage Inventory Number",0,LOOKUP(A124,LABOR!$BQ$127:$BQ$151,LABOR!$BY$127:$BY$151)+LOOKUP(A124,LABOR!$BQ$127:$BQ$151,LABOR!$BZ$127:$BZ$151))</f>
        <v>0</v>
      </c>
      <c r="D128" s="127">
        <f>IF(A124="Input Damage Inventory Number",0,LOOKUP(A124,LABOR!$BQ$127:$BQ$146,LABOR!$BS$127:$BS$146)+LOOKUP(A124,LABOR!$BQ$127:$BQ$146,LABOR!$BT$127:$BT$146))</f>
        <v>0</v>
      </c>
      <c r="E128" s="124"/>
      <c r="F128" s="125"/>
      <c r="G128" s="69">
        <f>IF(A124="Input Damage Inventory Number",0,LOOKUP(A124,LABOR!$BQ$127:$BQ$151,LABOR!$BV$127:$BV$151)+LOOKUP(A124,LABOR!$BQ$127:$BQ$151,LABOR!$BW$127:$BW$151))</f>
        <v>0</v>
      </c>
    </row>
    <row r="129" spans="1:7" x14ac:dyDescent="0.25">
      <c r="A129" s="102">
        <v>9008</v>
      </c>
      <c r="B129" s="100" t="s">
        <v>45</v>
      </c>
      <c r="C129" s="126"/>
      <c r="D129" s="127"/>
      <c r="E129" s="124">
        <f>IF(A124="Input Damage Inventory Number",0,LOOKUP(A124,EQUIPMENT!$AO$125:$AO$149,EQUIPMENT!$AR$125:$AR$149))</f>
        <v>0</v>
      </c>
      <c r="F129" s="125">
        <f>IF(A124="Input Damage Inventory Number",0,LOOKUP(A124,EQUIPMENT!$AO$125:$AO$149,EQUIPMENT!$AP$125:$AP$149))</f>
        <v>0</v>
      </c>
      <c r="G129" s="69">
        <f>IF(A124="Input Damage Inventory Number",0,LOOKUP(A124,EQUIPMENT!$AO$125:$AO$149,EQUIPMENT!$AQ$125:$AQ$149))</f>
        <v>0</v>
      </c>
    </row>
    <row r="130" spans="1:7" x14ac:dyDescent="0.25">
      <c r="A130" s="102">
        <v>9009</v>
      </c>
      <c r="B130" s="100" t="s">
        <v>46</v>
      </c>
      <c r="C130" s="126"/>
      <c r="D130" s="127"/>
      <c r="E130" s="124"/>
      <c r="F130" s="125"/>
      <c r="G130" s="69">
        <f>IF(A124="Input Damage Inventory Number",0,LOOKUP(A124,MATERIALS!$I$124:$I$148,MATERIALS!$J$124:$J$148))</f>
        <v>0</v>
      </c>
    </row>
    <row r="131" spans="1:7" x14ac:dyDescent="0.25">
      <c r="A131" s="102">
        <v>9004</v>
      </c>
      <c r="B131" s="100" t="s">
        <v>6</v>
      </c>
      <c r="C131" s="126"/>
      <c r="D131" s="127"/>
      <c r="E131" s="124"/>
      <c r="F131" s="125"/>
      <c r="G131" s="69">
        <f>IF(A124="Input Damage Inventory Number",0,LOOKUP(A124,'RENTAL EQUIPMENT'!$F$124:$F$148,'RENTAL EQUIPMENT'!$G$124:$G$148))</f>
        <v>0</v>
      </c>
    </row>
    <row r="132" spans="1:7" x14ac:dyDescent="0.25">
      <c r="A132" s="102">
        <f>IF($E$1="A - PAAP Debris",9231,IF($E$1="A - Debris",9102,9001))</f>
        <v>9001</v>
      </c>
      <c r="B132" s="100" t="s">
        <v>3</v>
      </c>
      <c r="C132" s="126"/>
      <c r="D132" s="127"/>
      <c r="E132" s="124"/>
      <c r="F132" s="125"/>
      <c r="G132" s="69">
        <f>IF(A124="Input Damage Inventory Number",0,LOOKUP(A124,CONTRACT!$I$124:$I$148,CONTRACT!$J$124:$J$148))</f>
        <v>0</v>
      </c>
    </row>
    <row r="133" spans="1:7" x14ac:dyDescent="0.25">
      <c r="A133" s="102">
        <f>IF(OR($E$1="A - Debris",$E$1="A - PAAP Debris",$E$1="B - EPM"),9025,9028)</f>
        <v>9028</v>
      </c>
      <c r="B133" s="100" t="s">
        <v>1749</v>
      </c>
      <c r="C133" s="126">
        <f>'DONATED LABOR'!AN266</f>
        <v>0</v>
      </c>
      <c r="D133" s="127">
        <f>'DONATED LABOR'!AL266</f>
        <v>0</v>
      </c>
      <c r="E133" s="124"/>
      <c r="F133" s="125"/>
      <c r="G133" s="69">
        <f>IF(A124="Input Damage Inventory Number",0,LOOKUP(A124,'DONATED LABOR'!$AK$142:$AK$166,'DONATED LABOR'!$AM$142:$AM$166))</f>
        <v>0</v>
      </c>
    </row>
    <row r="134" spans="1:7" x14ac:dyDescent="0.25">
      <c r="A134" s="102">
        <f>IF(OR($E$1="A - Debris",$E$1="A - PAAP Debris",$E$1="B - EPM"),9023,9026)</f>
        <v>9026</v>
      </c>
      <c r="B134" s="100" t="s">
        <v>1750</v>
      </c>
      <c r="C134" s="126"/>
      <c r="D134" s="127"/>
      <c r="E134" s="124">
        <f>IF(A124="Input Damage Inventory Number",0,LOOKUP(A124,'DONATED EQUIPMENT'!$AO$51:$AO$75,'DONATED EQUIPMENT'!$AR$51:$AR$75))</f>
        <v>0</v>
      </c>
      <c r="F134" s="125">
        <f>IF(A124="Input Damage Inventory Number",0,LOOKUP(A124,'DONATED EQUIPMENT'!$AO$51:$AO$75,'DONATED EQUIPMENT'!$AP$51:$AP$75))</f>
        <v>0</v>
      </c>
      <c r="G134" s="69">
        <f>IF(A124="Input Damage Inventory Number",0,LOOKUP(A124,'DONATED EQUIPMENT'!$AO$51:$AO$75,'DONATED EQUIPMENT'!$AQ$51:$AQ$75))</f>
        <v>0</v>
      </c>
    </row>
    <row r="135" spans="1:7" x14ac:dyDescent="0.25">
      <c r="A135" s="102">
        <f>IF(OR($E$1="A - Debris",$E$1="A - PAAP Debris",$E$1="B - EPM"),9024,9027)</f>
        <v>9027</v>
      </c>
      <c r="B135" s="100" t="s">
        <v>1751</v>
      </c>
      <c r="C135" s="126"/>
      <c r="D135" s="127"/>
      <c r="E135" s="124"/>
      <c r="F135" s="125"/>
      <c r="G135" s="69">
        <f>IF(A124="Input Damage Inventory Number",0,LOOKUP(A124,'DONATED MATERIALS'!$F$29:$F$53,'DONATED MATERIALS'!$G$29:$G$53))</f>
        <v>0</v>
      </c>
    </row>
    <row r="136" spans="1:7" x14ac:dyDescent="0.25">
      <c r="A136" s="380" t="s">
        <v>7</v>
      </c>
      <c r="B136" s="381"/>
      <c r="C136" s="381"/>
      <c r="D136" s="381"/>
      <c r="E136" s="381"/>
      <c r="F136" s="382"/>
      <c r="G136" s="133">
        <f>SUM(G127:G135)</f>
        <v>0</v>
      </c>
    </row>
    <row r="138" spans="1:7" x14ac:dyDescent="0.25">
      <c r="A138" s="383" t="s">
        <v>1761</v>
      </c>
      <c r="B138" s="384"/>
      <c r="C138" s="384"/>
      <c r="D138" s="384"/>
      <c r="E138" s="384"/>
      <c r="F138" s="384"/>
      <c r="G138" s="385"/>
    </row>
    <row r="139" spans="1:7" x14ac:dyDescent="0.25">
      <c r="A139" s="377" t="s">
        <v>18</v>
      </c>
      <c r="B139" s="386" t="s">
        <v>1</v>
      </c>
      <c r="C139" s="388" t="s">
        <v>36</v>
      </c>
      <c r="D139" s="389"/>
      <c r="E139" s="388" t="s">
        <v>37</v>
      </c>
      <c r="F139" s="389"/>
      <c r="G139" s="386" t="s">
        <v>16</v>
      </c>
    </row>
    <row r="140" spans="1:7" x14ac:dyDescent="0.25">
      <c r="A140" s="379"/>
      <c r="B140" s="387"/>
      <c r="C140" s="276" t="s">
        <v>35</v>
      </c>
      <c r="D140" s="276" t="s">
        <v>17</v>
      </c>
      <c r="E140" s="98" t="s">
        <v>38</v>
      </c>
      <c r="F140" s="105" t="s">
        <v>17</v>
      </c>
      <c r="G140" s="387"/>
    </row>
    <row r="141" spans="1:7" x14ac:dyDescent="0.25">
      <c r="A141" s="102">
        <f>IF($E$1="A - PAAP Debris",9226,IF(OR($E$1="A - Debris",$E$1="B - EPM"),"N/A",9007))</f>
        <v>9007</v>
      </c>
      <c r="B141" s="100" t="s">
        <v>43</v>
      </c>
      <c r="C141" s="126">
        <f>IF(A138="Input Damage Inventory Number",0,VLOOKUP(A138,LABOR!$BQ$127:$BZ$151,8,0))</f>
        <v>0</v>
      </c>
      <c r="D141" s="127">
        <f>IF(A138="Input Damage Inventory Number",0,VLOOKUP(A138,LABOR!$BQ$127:$BZ$151,2,0))</f>
        <v>0</v>
      </c>
      <c r="E141" s="124"/>
      <c r="F141" s="125"/>
      <c r="G141" s="69">
        <f>IF(OR($E$1="A - Debris",$E$1="B - EPM"),0,IF(A138="Input Damage Inventory Number",0,VLOOKUP(A138,LABOR!$BQ$127:$BZ$151,5,0)))</f>
        <v>0</v>
      </c>
    </row>
    <row r="142" spans="1:7" x14ac:dyDescent="0.25">
      <c r="A142" s="102">
        <f>IF($E$1="A - PAAP Debris",9227,IF($E$1="A - Debris",9100,9007))</f>
        <v>9007</v>
      </c>
      <c r="B142" s="100" t="s">
        <v>44</v>
      </c>
      <c r="C142" s="126">
        <f>IF(A138="Input Damage Inventory Number",0,LOOKUP(A138,LABOR!$BQ$127:$BQ$151,LABOR!$BY$127:$BY$151)+LOOKUP(A138,LABOR!$BQ$127:$BQ$151,LABOR!$BZ$127:$BZ$151))</f>
        <v>0</v>
      </c>
      <c r="D142" s="127">
        <f>IF(A138="Input Damage Inventory Number",0,LOOKUP(A138,LABOR!$BQ$127:$BQ$146,LABOR!$BS$127:$BS$146)+LOOKUP(A138,LABOR!$BQ$127:$BQ$146,LABOR!$BT$127:$BT$146))</f>
        <v>0</v>
      </c>
      <c r="E142" s="124"/>
      <c r="F142" s="125"/>
      <c r="G142" s="69">
        <f>IF(A138="Input Damage Inventory Number",0,LOOKUP(A138,LABOR!$BQ$127:$BQ$151,LABOR!$BV$127:$BV$151)+LOOKUP(A138,LABOR!$BQ$127:$BQ$151,LABOR!$BW$127:$BW$151))</f>
        <v>0</v>
      </c>
    </row>
    <row r="143" spans="1:7" x14ac:dyDescent="0.25">
      <c r="A143" s="102">
        <v>9008</v>
      </c>
      <c r="B143" s="100" t="s">
        <v>45</v>
      </c>
      <c r="C143" s="126"/>
      <c r="D143" s="127"/>
      <c r="E143" s="124">
        <f>IF(A138="Input Damage Inventory Number",0,LOOKUP(A138,EQUIPMENT!$AO$125:$AO$149,EQUIPMENT!$AR$125:$AR$149))</f>
        <v>0</v>
      </c>
      <c r="F143" s="125">
        <f>IF(A138="Input Damage Inventory Number",0,LOOKUP(A138,EQUIPMENT!$AO$125:$AO$149,EQUIPMENT!$AP$125:$AP$149))</f>
        <v>0</v>
      </c>
      <c r="G143" s="69">
        <f>IF(A138="Input Damage Inventory Number",0,LOOKUP(A138,EQUIPMENT!$AO$125:$AO$149,EQUIPMENT!$AQ$125:$AQ$149))</f>
        <v>0</v>
      </c>
    </row>
    <row r="144" spans="1:7" x14ac:dyDescent="0.25">
      <c r="A144" s="102">
        <v>9009</v>
      </c>
      <c r="B144" s="100" t="s">
        <v>46</v>
      </c>
      <c r="C144" s="126"/>
      <c r="D144" s="127"/>
      <c r="E144" s="124"/>
      <c r="F144" s="125"/>
      <c r="G144" s="69">
        <f>IF(A138="Input Damage Inventory Number",0,LOOKUP(A138,MATERIALS!$I$124:$I$148,MATERIALS!$J$124:$J$148))</f>
        <v>0</v>
      </c>
    </row>
    <row r="145" spans="1:7" x14ac:dyDescent="0.25">
      <c r="A145" s="102">
        <v>9004</v>
      </c>
      <c r="B145" s="100" t="s">
        <v>6</v>
      </c>
      <c r="C145" s="126"/>
      <c r="D145" s="127"/>
      <c r="E145" s="124"/>
      <c r="F145" s="125"/>
      <c r="G145" s="69">
        <f>IF(A138="Input Damage Inventory Number",0,LOOKUP(A138,'RENTAL EQUIPMENT'!$F$124:$F$148,'RENTAL EQUIPMENT'!$G$124:$G$148))</f>
        <v>0</v>
      </c>
    </row>
    <row r="146" spans="1:7" x14ac:dyDescent="0.25">
      <c r="A146" s="102">
        <f>IF($E$1="A - PAAP Debris",9231,IF($E$1="A - Debris",9102,9001))</f>
        <v>9001</v>
      </c>
      <c r="B146" s="100" t="s">
        <v>3</v>
      </c>
      <c r="C146" s="126"/>
      <c r="D146" s="127"/>
      <c r="E146" s="124"/>
      <c r="F146" s="125"/>
      <c r="G146" s="69">
        <f>IF(A138="Input Damage Inventory Number",0,LOOKUP(A138,CONTRACT!$I$124:$I$148,CONTRACT!$J$124:$J$148))</f>
        <v>0</v>
      </c>
    </row>
    <row r="147" spans="1:7" x14ac:dyDescent="0.25">
      <c r="A147" s="102">
        <f>IF(OR($E$1="A - Debris",$E$1="A - PAAP Debris",$E$1="B - EPM"),9025,9028)</f>
        <v>9028</v>
      </c>
      <c r="B147" s="100" t="s">
        <v>1749</v>
      </c>
      <c r="C147" s="126">
        <f>'DONATED LABOR'!AN280</f>
        <v>0</v>
      </c>
      <c r="D147" s="127">
        <f>'DONATED LABOR'!AL280</f>
        <v>0</v>
      </c>
      <c r="E147" s="124"/>
      <c r="F147" s="125"/>
      <c r="G147" s="69">
        <f>IF(A138="Input Damage Inventory Number",0,LOOKUP(A138,'DONATED LABOR'!$AK$142:$AK$166,'DONATED LABOR'!$AM$142:$AM$166))</f>
        <v>0</v>
      </c>
    </row>
    <row r="148" spans="1:7" x14ac:dyDescent="0.25">
      <c r="A148" s="102">
        <f>IF(OR($E$1="A - Debris",$E$1="A - PAAP Debris",$E$1="B - EPM"),9023,9026)</f>
        <v>9026</v>
      </c>
      <c r="B148" s="100" t="s">
        <v>1750</v>
      </c>
      <c r="C148" s="126"/>
      <c r="D148" s="127"/>
      <c r="E148" s="124">
        <f>IF(A138="Input Damage Inventory Number",0,LOOKUP(A138,'DONATED EQUIPMENT'!$AO$51:$AO$75,'DONATED EQUIPMENT'!$AR$51:$AR$75))</f>
        <v>0</v>
      </c>
      <c r="F148" s="125">
        <f>IF(A138="Input Damage Inventory Number",0,LOOKUP(A138,'DONATED EQUIPMENT'!$AO$51:$AO$75,'DONATED EQUIPMENT'!$AP$51:$AP$75))</f>
        <v>0</v>
      </c>
      <c r="G148" s="69">
        <f>IF(A138="Input Damage Inventory Number",0,LOOKUP(A138,'DONATED EQUIPMENT'!$AO$51:$AO$75,'DONATED EQUIPMENT'!$AQ$51:$AQ$75))</f>
        <v>0</v>
      </c>
    </row>
    <row r="149" spans="1:7" x14ac:dyDescent="0.25">
      <c r="A149" s="102">
        <f>IF(OR($E$1="A - Debris",$E$1="A - PAAP Debris",$E$1="B - EPM"),9024,9027)</f>
        <v>9027</v>
      </c>
      <c r="B149" s="100" t="s">
        <v>1751</v>
      </c>
      <c r="C149" s="126"/>
      <c r="D149" s="127"/>
      <c r="E149" s="124"/>
      <c r="F149" s="125"/>
      <c r="G149" s="69">
        <f>IF(A138="Input Damage Inventory Number",0,LOOKUP(A138,'DONATED MATERIALS'!$F$29:$F$53,'DONATED MATERIALS'!$G$29:$G$53))</f>
        <v>0</v>
      </c>
    </row>
    <row r="150" spans="1:7" x14ac:dyDescent="0.25">
      <c r="A150" s="380" t="s">
        <v>7</v>
      </c>
      <c r="B150" s="381"/>
      <c r="C150" s="381"/>
      <c r="D150" s="381"/>
      <c r="E150" s="381"/>
      <c r="F150" s="382"/>
      <c r="G150" s="133">
        <f>SUM(G141:G149)</f>
        <v>0</v>
      </c>
    </row>
    <row r="152" spans="1:7" x14ac:dyDescent="0.25">
      <c r="A152" s="383" t="s">
        <v>1761</v>
      </c>
      <c r="B152" s="384"/>
      <c r="C152" s="384"/>
      <c r="D152" s="384"/>
      <c r="E152" s="384"/>
      <c r="F152" s="384"/>
      <c r="G152" s="385"/>
    </row>
    <row r="153" spans="1:7" x14ac:dyDescent="0.25">
      <c r="A153" s="377" t="s">
        <v>18</v>
      </c>
      <c r="B153" s="386" t="s">
        <v>1</v>
      </c>
      <c r="C153" s="388" t="s">
        <v>36</v>
      </c>
      <c r="D153" s="389"/>
      <c r="E153" s="388" t="s">
        <v>37</v>
      </c>
      <c r="F153" s="389"/>
      <c r="G153" s="386" t="s">
        <v>16</v>
      </c>
    </row>
    <row r="154" spans="1:7" x14ac:dyDescent="0.25">
      <c r="A154" s="379"/>
      <c r="B154" s="387"/>
      <c r="C154" s="276" t="s">
        <v>35</v>
      </c>
      <c r="D154" s="276" t="s">
        <v>17</v>
      </c>
      <c r="E154" s="98" t="s">
        <v>38</v>
      </c>
      <c r="F154" s="105" t="s">
        <v>17</v>
      </c>
      <c r="G154" s="387"/>
    </row>
    <row r="155" spans="1:7" x14ac:dyDescent="0.25">
      <c r="A155" s="102">
        <f>IF($E$1="A - PAAP Debris",9226,IF(OR($E$1="A - Debris",$E$1="B - EPM"),"N/A",9007))</f>
        <v>9007</v>
      </c>
      <c r="B155" s="100" t="s">
        <v>43</v>
      </c>
      <c r="C155" s="126">
        <f>IF(A152="Input Damage Inventory Number",0,VLOOKUP(A152,LABOR!$BQ$127:$BZ$151,8,0))</f>
        <v>0</v>
      </c>
      <c r="D155" s="127">
        <f>IF(A152="Input Damage Inventory Number",0,VLOOKUP(A152,LABOR!$BQ$127:$BZ$151,2,0))</f>
        <v>0</v>
      </c>
      <c r="E155" s="124"/>
      <c r="F155" s="125"/>
      <c r="G155" s="69">
        <f>IF(OR($E$1="A - Debris",$E$1="B - EPM"),0,IF(A152="Input Damage Inventory Number",0,VLOOKUP(A152,LABOR!$BQ$127:$BZ$151,5,0)))</f>
        <v>0</v>
      </c>
    </row>
    <row r="156" spans="1:7" x14ac:dyDescent="0.25">
      <c r="A156" s="102">
        <f>IF($E$1="A - PAAP Debris",9227,IF($E$1="A - Debris",9100,9007))</f>
        <v>9007</v>
      </c>
      <c r="B156" s="100" t="s">
        <v>44</v>
      </c>
      <c r="C156" s="126">
        <f>IF(A152="Input Damage Inventory Number",0,LOOKUP(A152,LABOR!$BQ$127:$BQ$151,LABOR!$BY$127:$BY$151)+LOOKUP(A152,LABOR!$BQ$127:$BQ$151,LABOR!$BZ$127:$BZ$151))</f>
        <v>0</v>
      </c>
      <c r="D156" s="127">
        <f>IF(A152="Input Damage Inventory Number",0,LOOKUP(A152,LABOR!$BQ$127:$BQ$146,LABOR!$BS$127:$BS$146)+LOOKUP(A152,LABOR!$BQ$127:$BQ$146,LABOR!$BT$127:$BT$146))</f>
        <v>0</v>
      </c>
      <c r="E156" s="124"/>
      <c r="F156" s="125"/>
      <c r="G156" s="69">
        <f>IF(A152="Input Damage Inventory Number",0,LOOKUP(A152,LABOR!$BQ$127:$BQ$151,LABOR!$BV$127:$BV$151)+LOOKUP(A152,LABOR!$BQ$127:$BQ$151,LABOR!$BW$127:$BW$151))</f>
        <v>0</v>
      </c>
    </row>
    <row r="157" spans="1:7" x14ac:dyDescent="0.25">
      <c r="A157" s="102">
        <v>9008</v>
      </c>
      <c r="B157" s="100" t="s">
        <v>45</v>
      </c>
      <c r="C157" s="126"/>
      <c r="D157" s="127"/>
      <c r="E157" s="124">
        <f>IF(A152="Input Damage Inventory Number",0,LOOKUP(A152,EQUIPMENT!$AO$125:$AO$149,EQUIPMENT!$AR$125:$AR$149))</f>
        <v>0</v>
      </c>
      <c r="F157" s="125">
        <f>IF(A152="Input Damage Inventory Number",0,LOOKUP(A152,EQUIPMENT!$AO$125:$AO$149,EQUIPMENT!$AP$125:$AP$149))</f>
        <v>0</v>
      </c>
      <c r="G157" s="69">
        <f>IF(A152="Input Damage Inventory Number",0,LOOKUP(A152,EQUIPMENT!$AO$125:$AO$149,EQUIPMENT!$AQ$125:$AQ$149))</f>
        <v>0</v>
      </c>
    </row>
    <row r="158" spans="1:7" x14ac:dyDescent="0.25">
      <c r="A158" s="102">
        <v>9009</v>
      </c>
      <c r="B158" s="100" t="s">
        <v>46</v>
      </c>
      <c r="C158" s="126"/>
      <c r="D158" s="127"/>
      <c r="E158" s="124"/>
      <c r="F158" s="125"/>
      <c r="G158" s="69">
        <f>IF(A152="Input Damage Inventory Number",0,LOOKUP(A152,MATERIALS!$I$124:$I$148,MATERIALS!$J$124:$J$148))</f>
        <v>0</v>
      </c>
    </row>
    <row r="159" spans="1:7" x14ac:dyDescent="0.25">
      <c r="A159" s="102">
        <v>9004</v>
      </c>
      <c r="B159" s="100" t="s">
        <v>6</v>
      </c>
      <c r="C159" s="126"/>
      <c r="D159" s="127"/>
      <c r="E159" s="124"/>
      <c r="F159" s="125"/>
      <c r="G159" s="69">
        <f>IF(A152="Input Damage Inventory Number",0,LOOKUP(A152,'RENTAL EQUIPMENT'!$F$124:$F$148,'RENTAL EQUIPMENT'!$G$124:$G$148))</f>
        <v>0</v>
      </c>
    </row>
    <row r="160" spans="1:7" x14ac:dyDescent="0.25">
      <c r="A160" s="102">
        <f>IF($E$1="A - PAAP Debris",9231,IF($E$1="A - Debris",9102,9001))</f>
        <v>9001</v>
      </c>
      <c r="B160" s="100" t="s">
        <v>3</v>
      </c>
      <c r="C160" s="126"/>
      <c r="D160" s="127"/>
      <c r="E160" s="124"/>
      <c r="F160" s="125"/>
      <c r="G160" s="69">
        <f>IF(A152="Input Damage Inventory Number",0,LOOKUP(A152,CONTRACT!$I$124:$I$148,CONTRACT!$J$124:$J$148))</f>
        <v>0</v>
      </c>
    </row>
    <row r="161" spans="1:7" x14ac:dyDescent="0.25">
      <c r="A161" s="102">
        <f>IF(OR($E$1="A - Debris",$E$1="A - PAAP Debris",$E$1="B - EPM"),9025,9028)</f>
        <v>9028</v>
      </c>
      <c r="B161" s="100" t="s">
        <v>1749</v>
      </c>
      <c r="C161" s="126">
        <f>'DONATED LABOR'!AN294</f>
        <v>0</v>
      </c>
      <c r="D161" s="127">
        <f>'DONATED LABOR'!AL294</f>
        <v>0</v>
      </c>
      <c r="E161" s="124"/>
      <c r="F161" s="125"/>
      <c r="G161" s="69">
        <f>IF(A152="Input Damage Inventory Number",0,LOOKUP(A152,'DONATED LABOR'!$AK$142:$AK$166,'DONATED LABOR'!$AM$142:$AM$166))</f>
        <v>0</v>
      </c>
    </row>
    <row r="162" spans="1:7" x14ac:dyDescent="0.25">
      <c r="A162" s="102">
        <f>IF(OR($E$1="A - Debris",$E$1="A - PAAP Debris",$E$1="B - EPM"),9023,9026)</f>
        <v>9026</v>
      </c>
      <c r="B162" s="100" t="s">
        <v>1750</v>
      </c>
      <c r="C162" s="126"/>
      <c r="D162" s="127"/>
      <c r="E162" s="124">
        <f>IF(A152="Input Damage Inventory Number",0,LOOKUP(A152,'DONATED EQUIPMENT'!$AO$51:$AO$75,'DONATED EQUIPMENT'!$AR$51:$AR$75))</f>
        <v>0</v>
      </c>
      <c r="F162" s="125">
        <f>IF(A152="Input Damage Inventory Number",0,LOOKUP(A152,'DONATED EQUIPMENT'!$AO$51:$AO$75,'DONATED EQUIPMENT'!$AP$51:$AP$75))</f>
        <v>0</v>
      </c>
      <c r="G162" s="69">
        <f>IF(A152="Input Damage Inventory Number",0,LOOKUP(A152,'DONATED EQUIPMENT'!$AO$51:$AO$75,'DONATED EQUIPMENT'!$AQ$51:$AQ$75))</f>
        <v>0</v>
      </c>
    </row>
    <row r="163" spans="1:7" x14ac:dyDescent="0.25">
      <c r="A163" s="102">
        <f>IF(OR($E$1="A - Debris",$E$1="A - PAAP Debris",$E$1="B - EPM"),9024,9027)</f>
        <v>9027</v>
      </c>
      <c r="B163" s="100" t="s">
        <v>1751</v>
      </c>
      <c r="C163" s="126"/>
      <c r="D163" s="127"/>
      <c r="E163" s="124"/>
      <c r="F163" s="125"/>
      <c r="G163" s="69">
        <f>IF(A152="Input Damage Inventory Number",0,LOOKUP(A152,'DONATED MATERIALS'!$F$29:$F$53,'DONATED MATERIALS'!$G$29:$G$53))</f>
        <v>0</v>
      </c>
    </row>
    <row r="164" spans="1:7" x14ac:dyDescent="0.25">
      <c r="A164" s="380" t="s">
        <v>7</v>
      </c>
      <c r="B164" s="381"/>
      <c r="C164" s="381"/>
      <c r="D164" s="381"/>
      <c r="E164" s="381"/>
      <c r="F164" s="382"/>
      <c r="G164" s="133">
        <f>SUM(G155:G163)</f>
        <v>0</v>
      </c>
    </row>
    <row r="166" spans="1:7" x14ac:dyDescent="0.25">
      <c r="A166" s="383" t="s">
        <v>1761</v>
      </c>
      <c r="B166" s="384"/>
      <c r="C166" s="384"/>
      <c r="D166" s="384"/>
      <c r="E166" s="384"/>
      <c r="F166" s="384"/>
      <c r="G166" s="385"/>
    </row>
    <row r="167" spans="1:7" x14ac:dyDescent="0.25">
      <c r="A167" s="377" t="s">
        <v>18</v>
      </c>
      <c r="B167" s="386" t="s">
        <v>1</v>
      </c>
      <c r="C167" s="388" t="s">
        <v>36</v>
      </c>
      <c r="D167" s="389"/>
      <c r="E167" s="388" t="s">
        <v>37</v>
      </c>
      <c r="F167" s="389"/>
      <c r="G167" s="386" t="s">
        <v>16</v>
      </c>
    </row>
    <row r="168" spans="1:7" x14ac:dyDescent="0.25">
      <c r="A168" s="379"/>
      <c r="B168" s="387"/>
      <c r="C168" s="279" t="s">
        <v>35</v>
      </c>
      <c r="D168" s="279" t="s">
        <v>17</v>
      </c>
      <c r="E168" s="98" t="s">
        <v>38</v>
      </c>
      <c r="F168" s="105" t="s">
        <v>17</v>
      </c>
      <c r="G168" s="387"/>
    </row>
    <row r="169" spans="1:7" x14ac:dyDescent="0.25">
      <c r="A169" s="102">
        <f>IF($E$1="A - PAAP Debris",9226,IF(OR($E$1="A - Debris",$E$1="B - EPM"),"N/A",9007))</f>
        <v>9007</v>
      </c>
      <c r="B169" s="100" t="s">
        <v>43</v>
      </c>
      <c r="C169" s="126">
        <f>IF(A166="Input Damage Inventory Number",0,VLOOKUP(A166,LABOR!$BQ$127:$BZ$151,8,0))</f>
        <v>0</v>
      </c>
      <c r="D169" s="127">
        <f>IF(A166="Input Damage Inventory Number",0,VLOOKUP(A166,LABOR!$BQ$127:$BZ$151,2,0))</f>
        <v>0</v>
      </c>
      <c r="E169" s="124"/>
      <c r="F169" s="125"/>
      <c r="G169" s="69">
        <f>IF(OR($E$1="A - Debris",$E$1="B - EPM"),0,IF(A166="Input Damage Inventory Number",0,VLOOKUP(A166,LABOR!$BQ$127:$BZ$151,5,0)))</f>
        <v>0</v>
      </c>
    </row>
    <row r="170" spans="1:7" x14ac:dyDescent="0.25">
      <c r="A170" s="102">
        <f>IF($E$1="A - PAAP Debris",9227,IF($E$1="A - Debris",9100,9007))</f>
        <v>9007</v>
      </c>
      <c r="B170" s="100" t="s">
        <v>44</v>
      </c>
      <c r="C170" s="126">
        <f>IF(A166="Input Damage Inventory Number",0,LOOKUP(A166,LABOR!$BQ$127:$BQ$151,LABOR!$BY$127:$BY$151)+LOOKUP(A166,LABOR!$BQ$127:$BQ$151,LABOR!$BZ$127:$BZ$151))</f>
        <v>0</v>
      </c>
      <c r="D170" s="127">
        <f>IF(A166="Input Damage Inventory Number",0,LOOKUP(A166,LABOR!$BQ$127:$BQ$146,LABOR!$BS$127:$BS$146)+LOOKUP(A166,LABOR!$BQ$127:$BQ$146,LABOR!$BT$127:$BT$146))</f>
        <v>0</v>
      </c>
      <c r="E170" s="124"/>
      <c r="F170" s="125"/>
      <c r="G170" s="69">
        <f>IF(A166="Input Damage Inventory Number",0,LOOKUP(A166,LABOR!$BQ$127:$BQ$151,LABOR!$BV$127:$BV$151)+LOOKUP(A166,LABOR!$BQ$127:$BQ$151,LABOR!$BW$127:$BW$151))</f>
        <v>0</v>
      </c>
    </row>
    <row r="171" spans="1:7" x14ac:dyDescent="0.25">
      <c r="A171" s="102">
        <v>9008</v>
      </c>
      <c r="B171" s="100" t="s">
        <v>45</v>
      </c>
      <c r="C171" s="126"/>
      <c r="D171" s="127"/>
      <c r="E171" s="124">
        <f>IF(A166="Input Damage Inventory Number",0,LOOKUP(A166,EQUIPMENT!$AO$125:$AO$149,EQUIPMENT!$AR$125:$AR$149))</f>
        <v>0</v>
      </c>
      <c r="F171" s="125">
        <f>IF(A166="Input Damage Inventory Number",0,LOOKUP(A166,EQUIPMENT!$AO$125:$AO$149,EQUIPMENT!$AP$125:$AP$149))</f>
        <v>0</v>
      </c>
      <c r="G171" s="69">
        <f>IF(A166="Input Damage Inventory Number",0,LOOKUP(A166,EQUIPMENT!$AO$125:$AO$149,EQUIPMENT!$AQ$125:$AQ$149))</f>
        <v>0</v>
      </c>
    </row>
    <row r="172" spans="1:7" x14ac:dyDescent="0.25">
      <c r="A172" s="102">
        <v>9009</v>
      </c>
      <c r="B172" s="100" t="s">
        <v>46</v>
      </c>
      <c r="C172" s="126"/>
      <c r="D172" s="127"/>
      <c r="E172" s="124"/>
      <c r="F172" s="125"/>
      <c r="G172" s="69">
        <f>IF(A166="Input Damage Inventory Number",0,LOOKUP(A166,MATERIALS!$I$124:$I$148,MATERIALS!$J$124:$J$148))</f>
        <v>0</v>
      </c>
    </row>
    <row r="173" spans="1:7" x14ac:dyDescent="0.25">
      <c r="A173" s="102">
        <v>9004</v>
      </c>
      <c r="B173" s="100" t="s">
        <v>6</v>
      </c>
      <c r="C173" s="126"/>
      <c r="D173" s="127"/>
      <c r="E173" s="124"/>
      <c r="F173" s="125"/>
      <c r="G173" s="69">
        <f>IF(A166="Input Damage Inventory Number",0,LOOKUP(A166,'RENTAL EQUIPMENT'!$F$124:$F$148,'RENTAL EQUIPMENT'!$G$124:$G$148))</f>
        <v>0</v>
      </c>
    </row>
    <row r="174" spans="1:7" x14ac:dyDescent="0.25">
      <c r="A174" s="102">
        <f>IF($E$1="A - PAAP Debris",9231,IF($E$1="A - Debris",9102,9001))</f>
        <v>9001</v>
      </c>
      <c r="B174" s="100" t="s">
        <v>3</v>
      </c>
      <c r="C174" s="126"/>
      <c r="D174" s="127"/>
      <c r="E174" s="124"/>
      <c r="F174" s="125"/>
      <c r="G174" s="69">
        <f>IF(A166="Input Damage Inventory Number",0,LOOKUP(A166,CONTRACT!$I$124:$I$148,CONTRACT!$J$124:$J$148))</f>
        <v>0</v>
      </c>
    </row>
    <row r="175" spans="1:7" x14ac:dyDescent="0.25">
      <c r="A175" s="102">
        <f>IF(OR($E$1="A - Debris",$E$1="A - PAAP Debris",$E$1="B - EPM"),9025,9028)</f>
        <v>9028</v>
      </c>
      <c r="B175" s="100" t="s">
        <v>1749</v>
      </c>
      <c r="C175" s="126">
        <f>'DONATED LABOR'!AN308</f>
        <v>0</v>
      </c>
      <c r="D175" s="127">
        <f>'DONATED LABOR'!AL308</f>
        <v>0</v>
      </c>
      <c r="E175" s="124"/>
      <c r="F175" s="125"/>
      <c r="G175" s="69">
        <f>IF(A166="Input Damage Inventory Number",0,LOOKUP(A166,'DONATED LABOR'!$AK$142:$AK$166,'DONATED LABOR'!$AM$142:$AM$166))</f>
        <v>0</v>
      </c>
    </row>
    <row r="176" spans="1:7" x14ac:dyDescent="0.25">
      <c r="A176" s="102">
        <f>IF(OR($E$1="A - Debris",$E$1="A - PAAP Debris",$E$1="B - EPM"),9023,9026)</f>
        <v>9026</v>
      </c>
      <c r="B176" s="100" t="s">
        <v>1750</v>
      </c>
      <c r="C176" s="126"/>
      <c r="D176" s="127"/>
      <c r="E176" s="124">
        <f>IF(A166="Input Damage Inventory Number",0,LOOKUP(A166,'DONATED EQUIPMENT'!$AO$51:$AO$75,'DONATED EQUIPMENT'!$AR$51:$AR$75))</f>
        <v>0</v>
      </c>
      <c r="F176" s="125">
        <f>IF(A166="Input Damage Inventory Number",0,LOOKUP(A166,'DONATED EQUIPMENT'!$AO$51:$AO$75,'DONATED EQUIPMENT'!$AP$51:$AP$75))</f>
        <v>0</v>
      </c>
      <c r="G176" s="69">
        <f>IF(A166="Input Damage Inventory Number",0,LOOKUP(A166,'DONATED EQUIPMENT'!$AO$51:$AO$75,'DONATED EQUIPMENT'!$AQ$51:$AQ$75))</f>
        <v>0</v>
      </c>
    </row>
    <row r="177" spans="1:7" x14ac:dyDescent="0.25">
      <c r="A177" s="102">
        <f>IF(OR($E$1="A - Debris",$E$1="A - PAAP Debris",$E$1="B - EPM"),9024,9027)</f>
        <v>9027</v>
      </c>
      <c r="B177" s="100" t="s">
        <v>1751</v>
      </c>
      <c r="C177" s="126"/>
      <c r="D177" s="127"/>
      <c r="E177" s="124"/>
      <c r="F177" s="125"/>
      <c r="G177" s="69">
        <f>IF(A166="Input Damage Inventory Number",0,LOOKUP(A166,'DONATED MATERIALS'!$F$29:$F$53,'DONATED MATERIALS'!$G$29:$G$53))</f>
        <v>0</v>
      </c>
    </row>
    <row r="178" spans="1:7" x14ac:dyDescent="0.25">
      <c r="A178" s="380" t="s">
        <v>7</v>
      </c>
      <c r="B178" s="381"/>
      <c r="C178" s="381"/>
      <c r="D178" s="381"/>
      <c r="E178" s="381"/>
      <c r="F178" s="382"/>
      <c r="G178" s="133">
        <f>SUM(G169:G177)</f>
        <v>0</v>
      </c>
    </row>
    <row r="180" spans="1:7" x14ac:dyDescent="0.25">
      <c r="A180" s="383" t="s">
        <v>1761</v>
      </c>
      <c r="B180" s="384"/>
      <c r="C180" s="384"/>
      <c r="D180" s="384"/>
      <c r="E180" s="384"/>
      <c r="F180" s="384"/>
      <c r="G180" s="385"/>
    </row>
    <row r="181" spans="1:7" x14ac:dyDescent="0.25">
      <c r="A181" s="377" t="s">
        <v>18</v>
      </c>
      <c r="B181" s="386" t="s">
        <v>1</v>
      </c>
      <c r="C181" s="388" t="s">
        <v>36</v>
      </c>
      <c r="D181" s="389"/>
      <c r="E181" s="388" t="s">
        <v>37</v>
      </c>
      <c r="F181" s="389"/>
      <c r="G181" s="386" t="s">
        <v>16</v>
      </c>
    </row>
    <row r="182" spans="1:7" x14ac:dyDescent="0.25">
      <c r="A182" s="379"/>
      <c r="B182" s="387"/>
      <c r="C182" s="279" t="s">
        <v>35</v>
      </c>
      <c r="D182" s="279" t="s">
        <v>17</v>
      </c>
      <c r="E182" s="98" t="s">
        <v>38</v>
      </c>
      <c r="F182" s="105" t="s">
        <v>17</v>
      </c>
      <c r="G182" s="387"/>
    </row>
    <row r="183" spans="1:7" x14ac:dyDescent="0.25">
      <c r="A183" s="102">
        <f>IF($E$1="A - PAAP Debris",9226,IF(OR($E$1="A - Debris",$E$1="B - EPM"),"N/A",9007))</f>
        <v>9007</v>
      </c>
      <c r="B183" s="100" t="s">
        <v>43</v>
      </c>
      <c r="C183" s="126">
        <f>IF(A180="Input Damage Inventory Number",0,VLOOKUP(A180,LABOR!$BQ$127:$BZ$151,8,0))</f>
        <v>0</v>
      </c>
      <c r="D183" s="127">
        <f>IF(A180="Input Damage Inventory Number",0,VLOOKUP(A180,LABOR!$BQ$127:$BZ$151,2,0))</f>
        <v>0</v>
      </c>
      <c r="E183" s="124"/>
      <c r="F183" s="125"/>
      <c r="G183" s="69">
        <f>IF(OR($E$1="A - Debris",$E$1="B - EPM"),0,IF(A180="Input Damage Inventory Number",0,VLOOKUP(A180,LABOR!$BQ$127:$BZ$151,5,0)))</f>
        <v>0</v>
      </c>
    </row>
    <row r="184" spans="1:7" x14ac:dyDescent="0.25">
      <c r="A184" s="102">
        <f>IF($E$1="A - PAAP Debris",9227,IF($E$1="A - Debris",9100,9007))</f>
        <v>9007</v>
      </c>
      <c r="B184" s="100" t="s">
        <v>44</v>
      </c>
      <c r="C184" s="126">
        <f>IF(A180="Input Damage Inventory Number",0,LOOKUP(A180,LABOR!$BQ$127:$BQ$151,LABOR!$BY$127:$BY$151)+LOOKUP(A180,LABOR!$BQ$127:$BQ$151,LABOR!$BZ$127:$BZ$151))</f>
        <v>0</v>
      </c>
      <c r="D184" s="127">
        <f>IF(A180="Input Damage Inventory Number",0,LOOKUP(A180,LABOR!$BQ$127:$BQ$146,LABOR!$BS$127:$BS$146)+LOOKUP(A180,LABOR!$BQ$127:$BQ$146,LABOR!$BT$127:$BT$146))</f>
        <v>0</v>
      </c>
      <c r="E184" s="124"/>
      <c r="F184" s="125"/>
      <c r="G184" s="69">
        <f>IF(A180="Input Damage Inventory Number",0,LOOKUP(A180,LABOR!$BQ$127:$BQ$151,LABOR!$BV$127:$BV$151)+LOOKUP(A180,LABOR!$BQ$127:$BQ$151,LABOR!$BW$127:$BW$151))</f>
        <v>0</v>
      </c>
    </row>
    <row r="185" spans="1:7" x14ac:dyDescent="0.25">
      <c r="A185" s="102">
        <v>9008</v>
      </c>
      <c r="B185" s="100" t="s">
        <v>45</v>
      </c>
      <c r="C185" s="126"/>
      <c r="D185" s="127"/>
      <c r="E185" s="124">
        <f>IF(A180="Input Damage Inventory Number",0,LOOKUP(A180,EQUIPMENT!$AO$125:$AO$149,EQUIPMENT!$AR$125:$AR$149))</f>
        <v>0</v>
      </c>
      <c r="F185" s="125">
        <f>IF(A180="Input Damage Inventory Number",0,LOOKUP(A180,EQUIPMENT!$AO$125:$AO$149,EQUIPMENT!$AP$125:$AP$149))</f>
        <v>0</v>
      </c>
      <c r="G185" s="69">
        <f>IF(A180="Input Damage Inventory Number",0,LOOKUP(A180,EQUIPMENT!$AO$125:$AO$149,EQUIPMENT!$AQ$125:$AQ$149))</f>
        <v>0</v>
      </c>
    </row>
    <row r="186" spans="1:7" x14ac:dyDescent="0.25">
      <c r="A186" s="102">
        <v>9009</v>
      </c>
      <c r="B186" s="100" t="s">
        <v>46</v>
      </c>
      <c r="C186" s="126"/>
      <c r="D186" s="127"/>
      <c r="E186" s="124"/>
      <c r="F186" s="125"/>
      <c r="G186" s="69">
        <f>IF(A180="Input Damage Inventory Number",0,LOOKUP(A180,MATERIALS!$I$124:$I$148,MATERIALS!$J$124:$J$148))</f>
        <v>0</v>
      </c>
    </row>
    <row r="187" spans="1:7" x14ac:dyDescent="0.25">
      <c r="A187" s="102">
        <v>9004</v>
      </c>
      <c r="B187" s="100" t="s">
        <v>6</v>
      </c>
      <c r="C187" s="126"/>
      <c r="D187" s="127"/>
      <c r="E187" s="124"/>
      <c r="F187" s="125"/>
      <c r="G187" s="69">
        <f>IF(A180="Input Damage Inventory Number",0,LOOKUP(A180,'RENTAL EQUIPMENT'!$F$124:$F$148,'RENTAL EQUIPMENT'!$G$124:$G$148))</f>
        <v>0</v>
      </c>
    </row>
    <row r="188" spans="1:7" x14ac:dyDescent="0.25">
      <c r="A188" s="102">
        <f>IF($E$1="A - PAAP Debris",9231,IF($E$1="A - Debris",9102,9001))</f>
        <v>9001</v>
      </c>
      <c r="B188" s="100" t="s">
        <v>3</v>
      </c>
      <c r="C188" s="126"/>
      <c r="D188" s="127"/>
      <c r="E188" s="124"/>
      <c r="F188" s="125"/>
      <c r="G188" s="69">
        <f>IF(A180="Input Damage Inventory Number",0,LOOKUP(A180,CONTRACT!$I$124:$I$148,CONTRACT!$J$124:$J$148))</f>
        <v>0</v>
      </c>
    </row>
    <row r="189" spans="1:7" x14ac:dyDescent="0.25">
      <c r="A189" s="102">
        <f>IF(OR($E$1="A - Debris",$E$1="A - PAAP Debris",$E$1="B - EPM"),9025,9028)</f>
        <v>9028</v>
      </c>
      <c r="B189" s="100" t="s">
        <v>1749</v>
      </c>
      <c r="C189" s="126">
        <f>'DONATED LABOR'!AN322</f>
        <v>0</v>
      </c>
      <c r="D189" s="127">
        <f>'DONATED LABOR'!AL322</f>
        <v>0</v>
      </c>
      <c r="E189" s="124"/>
      <c r="F189" s="125"/>
      <c r="G189" s="69">
        <f>IF(A180="Input Damage Inventory Number",0,LOOKUP(A180,'DONATED LABOR'!$AK$142:$AK$166,'DONATED LABOR'!$AM$142:$AM$166))</f>
        <v>0</v>
      </c>
    </row>
    <row r="190" spans="1:7" x14ac:dyDescent="0.25">
      <c r="A190" s="102">
        <f>IF(OR($E$1="A - Debris",$E$1="A - PAAP Debris",$E$1="B - EPM"),9023,9026)</f>
        <v>9026</v>
      </c>
      <c r="B190" s="100" t="s">
        <v>1750</v>
      </c>
      <c r="C190" s="126"/>
      <c r="D190" s="127"/>
      <c r="E190" s="124">
        <f>IF(A180="Input Damage Inventory Number",0,LOOKUP(A180,'DONATED EQUIPMENT'!$AO$51:$AO$75,'DONATED EQUIPMENT'!$AR$51:$AR$75))</f>
        <v>0</v>
      </c>
      <c r="F190" s="125">
        <f>IF(A180="Input Damage Inventory Number",0,LOOKUP(A180,'DONATED EQUIPMENT'!$AO$51:$AO$75,'DONATED EQUIPMENT'!$AP$51:$AP$75))</f>
        <v>0</v>
      </c>
      <c r="G190" s="69">
        <f>IF(A180="Input Damage Inventory Number",0,LOOKUP(A180,'DONATED EQUIPMENT'!$AO$51:$AO$75,'DONATED EQUIPMENT'!$AQ$51:$AQ$75))</f>
        <v>0</v>
      </c>
    </row>
    <row r="191" spans="1:7" x14ac:dyDescent="0.25">
      <c r="A191" s="102">
        <f>IF(OR($E$1="A - Debris",$E$1="A - PAAP Debris",$E$1="B - EPM"),9024,9027)</f>
        <v>9027</v>
      </c>
      <c r="B191" s="100" t="s">
        <v>1751</v>
      </c>
      <c r="C191" s="126"/>
      <c r="D191" s="127"/>
      <c r="E191" s="124"/>
      <c r="F191" s="125"/>
      <c r="G191" s="69">
        <f>IF(A180="Input Damage Inventory Number",0,LOOKUP(A180,'DONATED MATERIALS'!$F$29:$F$53,'DONATED MATERIALS'!$G$29:$G$53))</f>
        <v>0</v>
      </c>
    </row>
    <row r="192" spans="1:7" x14ac:dyDescent="0.25">
      <c r="A192" s="380" t="s">
        <v>7</v>
      </c>
      <c r="B192" s="381"/>
      <c r="C192" s="381"/>
      <c r="D192" s="381"/>
      <c r="E192" s="381"/>
      <c r="F192" s="382"/>
      <c r="G192" s="133">
        <f>SUM(G183:G191)</f>
        <v>0</v>
      </c>
    </row>
    <row r="194" spans="1:7" x14ac:dyDescent="0.25">
      <c r="A194" s="383" t="s">
        <v>1761</v>
      </c>
      <c r="B194" s="384"/>
      <c r="C194" s="384"/>
      <c r="D194" s="384"/>
      <c r="E194" s="384"/>
      <c r="F194" s="384"/>
      <c r="G194" s="385"/>
    </row>
    <row r="195" spans="1:7" x14ac:dyDescent="0.25">
      <c r="A195" s="377" t="s">
        <v>18</v>
      </c>
      <c r="B195" s="386" t="s">
        <v>1</v>
      </c>
      <c r="C195" s="388" t="s">
        <v>36</v>
      </c>
      <c r="D195" s="389"/>
      <c r="E195" s="388" t="s">
        <v>37</v>
      </c>
      <c r="F195" s="389"/>
      <c r="G195" s="386" t="s">
        <v>16</v>
      </c>
    </row>
    <row r="196" spans="1:7" x14ac:dyDescent="0.25">
      <c r="A196" s="379"/>
      <c r="B196" s="387"/>
      <c r="C196" s="279" t="s">
        <v>35</v>
      </c>
      <c r="D196" s="279" t="s">
        <v>17</v>
      </c>
      <c r="E196" s="98" t="s">
        <v>38</v>
      </c>
      <c r="F196" s="105" t="s">
        <v>17</v>
      </c>
      <c r="G196" s="387"/>
    </row>
    <row r="197" spans="1:7" x14ac:dyDescent="0.25">
      <c r="A197" s="102">
        <f>IF($E$1="A - PAAP Debris",9226,IF(OR($E$1="A - Debris",$E$1="B - EPM"),"N/A",9007))</f>
        <v>9007</v>
      </c>
      <c r="B197" s="100" t="s">
        <v>43</v>
      </c>
      <c r="C197" s="126">
        <f>IF(A194="Input Damage Inventory Number",0,VLOOKUP(A194,LABOR!$BQ$127:$BZ$151,8,0))</f>
        <v>0</v>
      </c>
      <c r="D197" s="127">
        <f>IF(A194="Input Damage Inventory Number",0,VLOOKUP(A194,LABOR!$BQ$127:$BZ$151,2,0))</f>
        <v>0</v>
      </c>
      <c r="E197" s="124"/>
      <c r="F197" s="125"/>
      <c r="G197" s="69">
        <f>IF(OR($E$1="A - Debris",$E$1="B - EPM"),0,IF(A194="Input Damage Inventory Number",0,VLOOKUP(A194,LABOR!$BQ$127:$BZ$151,5,0)))</f>
        <v>0</v>
      </c>
    </row>
    <row r="198" spans="1:7" x14ac:dyDescent="0.25">
      <c r="A198" s="102">
        <f>IF($E$1="A - PAAP Debris",9227,IF($E$1="A - Debris",9100,9007))</f>
        <v>9007</v>
      </c>
      <c r="B198" s="100" t="s">
        <v>44</v>
      </c>
      <c r="C198" s="126">
        <f>IF(A194="Input Damage Inventory Number",0,LOOKUP(A194,LABOR!$BQ$127:$BQ$151,LABOR!$BY$127:$BY$151)+LOOKUP(A194,LABOR!$BQ$127:$BQ$151,LABOR!$BZ$127:$BZ$151))</f>
        <v>0</v>
      </c>
      <c r="D198" s="127">
        <f>IF(A194="Input Damage Inventory Number",0,LOOKUP(A194,LABOR!$BQ$127:$BQ$146,LABOR!$BS$127:$BS$146)+LOOKUP(A194,LABOR!$BQ$127:$BQ$146,LABOR!$BT$127:$BT$146))</f>
        <v>0</v>
      </c>
      <c r="E198" s="124"/>
      <c r="F198" s="125"/>
      <c r="G198" s="69">
        <f>IF(A194="Input Damage Inventory Number",0,LOOKUP(A194,LABOR!$BQ$127:$BQ$151,LABOR!$BV$127:$BV$151)+LOOKUP(A194,LABOR!$BQ$127:$BQ$151,LABOR!$BW$127:$BW$151))</f>
        <v>0</v>
      </c>
    </row>
    <row r="199" spans="1:7" x14ac:dyDescent="0.25">
      <c r="A199" s="102">
        <v>9008</v>
      </c>
      <c r="B199" s="100" t="s">
        <v>45</v>
      </c>
      <c r="C199" s="126"/>
      <c r="D199" s="127"/>
      <c r="E199" s="124">
        <f>IF(A194="Input Damage Inventory Number",0,LOOKUP(A194,EQUIPMENT!$AO$125:$AO$149,EQUIPMENT!$AR$125:$AR$149))</f>
        <v>0</v>
      </c>
      <c r="F199" s="125">
        <f>IF(A194="Input Damage Inventory Number",0,LOOKUP(A194,EQUIPMENT!$AO$125:$AO$149,EQUIPMENT!$AP$125:$AP$149))</f>
        <v>0</v>
      </c>
      <c r="G199" s="69">
        <f>IF(A194="Input Damage Inventory Number",0,LOOKUP(A194,EQUIPMENT!$AO$125:$AO$149,EQUIPMENT!$AQ$125:$AQ$149))</f>
        <v>0</v>
      </c>
    </row>
    <row r="200" spans="1:7" x14ac:dyDescent="0.25">
      <c r="A200" s="102">
        <v>9009</v>
      </c>
      <c r="B200" s="100" t="s">
        <v>46</v>
      </c>
      <c r="C200" s="126"/>
      <c r="D200" s="127"/>
      <c r="E200" s="124"/>
      <c r="F200" s="125"/>
      <c r="G200" s="69">
        <f>IF(A194="Input Damage Inventory Number",0,LOOKUP(A194,MATERIALS!$I$124:$I$148,MATERIALS!$J$124:$J$148))</f>
        <v>0</v>
      </c>
    </row>
    <row r="201" spans="1:7" x14ac:dyDescent="0.25">
      <c r="A201" s="102">
        <v>9004</v>
      </c>
      <c r="B201" s="100" t="s">
        <v>6</v>
      </c>
      <c r="C201" s="126"/>
      <c r="D201" s="127"/>
      <c r="E201" s="124"/>
      <c r="F201" s="125"/>
      <c r="G201" s="69">
        <f>IF(A194="Input Damage Inventory Number",0,LOOKUP(A194,'RENTAL EQUIPMENT'!$F$124:$F$148,'RENTAL EQUIPMENT'!$G$124:$G$148))</f>
        <v>0</v>
      </c>
    </row>
    <row r="202" spans="1:7" x14ac:dyDescent="0.25">
      <c r="A202" s="102">
        <f>IF($E$1="A - PAAP Debris",9231,IF($E$1="A - Debris",9102,9001))</f>
        <v>9001</v>
      </c>
      <c r="B202" s="100" t="s">
        <v>3</v>
      </c>
      <c r="C202" s="126"/>
      <c r="D202" s="127"/>
      <c r="E202" s="124"/>
      <c r="F202" s="125"/>
      <c r="G202" s="69">
        <f>IF(A194="Input Damage Inventory Number",0,LOOKUP(A194,CONTRACT!$I$124:$I$148,CONTRACT!$J$124:$J$148))</f>
        <v>0</v>
      </c>
    </row>
    <row r="203" spans="1:7" x14ac:dyDescent="0.25">
      <c r="A203" s="102">
        <f>IF(OR($E$1="A - Debris",$E$1="A - PAAP Debris",$E$1="B - EPM"),9025,9028)</f>
        <v>9028</v>
      </c>
      <c r="B203" s="100" t="s">
        <v>1749</v>
      </c>
      <c r="C203" s="126">
        <f>'DONATED LABOR'!AN336</f>
        <v>0</v>
      </c>
      <c r="D203" s="127">
        <f>'DONATED LABOR'!AL336</f>
        <v>0</v>
      </c>
      <c r="E203" s="124"/>
      <c r="F203" s="125"/>
      <c r="G203" s="69">
        <f>IF(A194="Input Damage Inventory Number",0,LOOKUP(A194,'DONATED LABOR'!$AK$142:$AK$166,'DONATED LABOR'!$AM$142:$AM$166))</f>
        <v>0</v>
      </c>
    </row>
    <row r="204" spans="1:7" x14ac:dyDescent="0.25">
      <c r="A204" s="102">
        <f>IF(OR($E$1="A - Debris",$E$1="A - PAAP Debris",$E$1="B - EPM"),9023,9026)</f>
        <v>9026</v>
      </c>
      <c r="B204" s="100" t="s">
        <v>1750</v>
      </c>
      <c r="C204" s="126"/>
      <c r="D204" s="127"/>
      <c r="E204" s="124">
        <f>IF(A194="Input Damage Inventory Number",0,LOOKUP(A194,'DONATED EQUIPMENT'!$AO$51:$AO$75,'DONATED EQUIPMENT'!$AR$51:$AR$75))</f>
        <v>0</v>
      </c>
      <c r="F204" s="125">
        <f>IF(A194="Input Damage Inventory Number",0,LOOKUP(A194,'DONATED EQUIPMENT'!$AO$51:$AO$75,'DONATED EQUIPMENT'!$AP$51:$AP$75))</f>
        <v>0</v>
      </c>
      <c r="G204" s="69">
        <f>IF(A194="Input Damage Inventory Number",0,LOOKUP(A194,'DONATED EQUIPMENT'!$AO$51:$AO$75,'DONATED EQUIPMENT'!$AQ$51:$AQ$75))</f>
        <v>0</v>
      </c>
    </row>
    <row r="205" spans="1:7" x14ac:dyDescent="0.25">
      <c r="A205" s="102">
        <f>IF(OR($E$1="A - Debris",$E$1="A - PAAP Debris",$E$1="B - EPM"),9024,9027)</f>
        <v>9027</v>
      </c>
      <c r="B205" s="100" t="s">
        <v>1751</v>
      </c>
      <c r="C205" s="126"/>
      <c r="D205" s="127"/>
      <c r="E205" s="124"/>
      <c r="F205" s="125"/>
      <c r="G205" s="69">
        <f>IF(A194="Input Damage Inventory Number",0,LOOKUP(A194,'DONATED MATERIALS'!$F$29:$F$53,'DONATED MATERIALS'!$G$29:$G$53))</f>
        <v>0</v>
      </c>
    </row>
    <row r="206" spans="1:7" x14ac:dyDescent="0.25">
      <c r="A206" s="380" t="s">
        <v>7</v>
      </c>
      <c r="B206" s="381"/>
      <c r="C206" s="381"/>
      <c r="D206" s="381"/>
      <c r="E206" s="381"/>
      <c r="F206" s="382"/>
      <c r="G206" s="133">
        <f>SUM(G197:G205)</f>
        <v>0</v>
      </c>
    </row>
    <row r="208" spans="1:7" x14ac:dyDescent="0.25">
      <c r="A208" s="383" t="s">
        <v>1761</v>
      </c>
      <c r="B208" s="384"/>
      <c r="C208" s="384"/>
      <c r="D208" s="384"/>
      <c r="E208" s="384"/>
      <c r="F208" s="384"/>
      <c r="G208" s="385"/>
    </row>
    <row r="209" spans="1:7" x14ac:dyDescent="0.25">
      <c r="A209" s="377" t="s">
        <v>18</v>
      </c>
      <c r="B209" s="386" t="s">
        <v>1</v>
      </c>
      <c r="C209" s="388" t="s">
        <v>36</v>
      </c>
      <c r="D209" s="389"/>
      <c r="E209" s="388" t="s">
        <v>37</v>
      </c>
      <c r="F209" s="389"/>
      <c r="G209" s="386" t="s">
        <v>16</v>
      </c>
    </row>
    <row r="210" spans="1:7" x14ac:dyDescent="0.25">
      <c r="A210" s="379"/>
      <c r="B210" s="387"/>
      <c r="C210" s="279" t="s">
        <v>35</v>
      </c>
      <c r="D210" s="279" t="s">
        <v>17</v>
      </c>
      <c r="E210" s="98" t="s">
        <v>38</v>
      </c>
      <c r="F210" s="105" t="s">
        <v>17</v>
      </c>
      <c r="G210" s="387"/>
    </row>
    <row r="211" spans="1:7" x14ac:dyDescent="0.25">
      <c r="A211" s="102">
        <f>IF($E$1="A - PAAP Debris",9226,IF(OR($E$1="A - Debris",$E$1="B - EPM"),"N/A",9007))</f>
        <v>9007</v>
      </c>
      <c r="B211" s="100" t="s">
        <v>43</v>
      </c>
      <c r="C211" s="126">
        <f>IF(A208="Input Damage Inventory Number",0,VLOOKUP(A208,LABOR!$BQ$127:$BZ$151,8,0))</f>
        <v>0</v>
      </c>
      <c r="D211" s="127">
        <f>IF(A208="Input Damage Inventory Number",0,VLOOKUP(A208,LABOR!$BQ$127:$BZ$151,2,0))</f>
        <v>0</v>
      </c>
      <c r="E211" s="124"/>
      <c r="F211" s="125"/>
      <c r="G211" s="69">
        <f>IF(OR($E$1="A - Debris",$E$1="B - EPM"),0,IF(A208="Input Damage Inventory Number",0,VLOOKUP(A208,LABOR!$BQ$127:$BZ$151,5,0)))</f>
        <v>0</v>
      </c>
    </row>
    <row r="212" spans="1:7" x14ac:dyDescent="0.25">
      <c r="A212" s="102">
        <f>IF($E$1="A - PAAP Debris",9227,IF($E$1="A - Debris",9100,9007))</f>
        <v>9007</v>
      </c>
      <c r="B212" s="100" t="s">
        <v>44</v>
      </c>
      <c r="C212" s="126">
        <f>IF(A208="Input Damage Inventory Number",0,LOOKUP(A208,LABOR!$BQ$127:$BQ$151,LABOR!$BY$127:$BY$151)+LOOKUP(A208,LABOR!$BQ$127:$BQ$151,LABOR!$BZ$127:$BZ$151))</f>
        <v>0</v>
      </c>
      <c r="D212" s="127">
        <f>IF(A208="Input Damage Inventory Number",0,LOOKUP(A208,LABOR!$BQ$127:$BQ$146,LABOR!$BS$127:$BS$146)+LOOKUP(A208,LABOR!$BQ$127:$BQ$146,LABOR!$BT$127:$BT$146))</f>
        <v>0</v>
      </c>
      <c r="E212" s="124"/>
      <c r="F212" s="125"/>
      <c r="G212" s="69">
        <f>IF(A208="Input Damage Inventory Number",0,LOOKUP(A208,LABOR!$BQ$127:$BQ$151,LABOR!$BV$127:$BV$151)+LOOKUP(A208,LABOR!$BQ$127:$BQ$151,LABOR!$BW$127:$BW$151))</f>
        <v>0</v>
      </c>
    </row>
    <row r="213" spans="1:7" x14ac:dyDescent="0.25">
      <c r="A213" s="102">
        <v>9008</v>
      </c>
      <c r="B213" s="100" t="s">
        <v>45</v>
      </c>
      <c r="C213" s="126"/>
      <c r="D213" s="127"/>
      <c r="E213" s="124">
        <f>IF(A208="Input Damage Inventory Number",0,LOOKUP(A208,EQUIPMENT!$AO$125:$AO$149,EQUIPMENT!$AR$125:$AR$149))</f>
        <v>0</v>
      </c>
      <c r="F213" s="125">
        <f>IF(A208="Input Damage Inventory Number",0,LOOKUP(A208,EQUIPMENT!$AO$125:$AO$149,EQUIPMENT!$AP$125:$AP$149))</f>
        <v>0</v>
      </c>
      <c r="G213" s="69">
        <f>IF(A208="Input Damage Inventory Number",0,LOOKUP(A208,EQUIPMENT!$AO$125:$AO$149,EQUIPMENT!$AQ$125:$AQ$149))</f>
        <v>0</v>
      </c>
    </row>
    <row r="214" spans="1:7" x14ac:dyDescent="0.25">
      <c r="A214" s="102">
        <v>9009</v>
      </c>
      <c r="B214" s="100" t="s">
        <v>46</v>
      </c>
      <c r="C214" s="126"/>
      <c r="D214" s="127"/>
      <c r="E214" s="124"/>
      <c r="F214" s="125"/>
      <c r="G214" s="69">
        <f>IF(A208="Input Damage Inventory Number",0,LOOKUP(A208,MATERIALS!$I$124:$I$148,MATERIALS!$J$124:$J$148))</f>
        <v>0</v>
      </c>
    </row>
    <row r="215" spans="1:7" x14ac:dyDescent="0.25">
      <c r="A215" s="102">
        <v>9004</v>
      </c>
      <c r="B215" s="100" t="s">
        <v>6</v>
      </c>
      <c r="C215" s="126"/>
      <c r="D215" s="127"/>
      <c r="E215" s="124"/>
      <c r="F215" s="125"/>
      <c r="G215" s="69">
        <f>IF(A208="Input Damage Inventory Number",0,LOOKUP(A208,'RENTAL EQUIPMENT'!$F$124:$F$148,'RENTAL EQUIPMENT'!$G$124:$G$148))</f>
        <v>0</v>
      </c>
    </row>
    <row r="216" spans="1:7" x14ac:dyDescent="0.25">
      <c r="A216" s="102">
        <f>IF($E$1="A - PAAP Debris",9231,IF($E$1="A - Debris",9102,9001))</f>
        <v>9001</v>
      </c>
      <c r="B216" s="100" t="s">
        <v>3</v>
      </c>
      <c r="C216" s="126"/>
      <c r="D216" s="127"/>
      <c r="E216" s="124"/>
      <c r="F216" s="125"/>
      <c r="G216" s="69">
        <f>IF(A208="Input Damage Inventory Number",0,LOOKUP(A208,CONTRACT!$I$124:$I$148,CONTRACT!$J$124:$J$148))</f>
        <v>0</v>
      </c>
    </row>
    <row r="217" spans="1:7" x14ac:dyDescent="0.25">
      <c r="A217" s="102">
        <f>IF(OR($E$1="A - Debris",$E$1="A - PAAP Debris",$E$1="B - EPM"),9025,9028)</f>
        <v>9028</v>
      </c>
      <c r="B217" s="100" t="s">
        <v>1749</v>
      </c>
      <c r="C217" s="126">
        <f>'DONATED LABOR'!AN350</f>
        <v>0</v>
      </c>
      <c r="D217" s="127">
        <f>'DONATED LABOR'!AL350</f>
        <v>0</v>
      </c>
      <c r="E217" s="124"/>
      <c r="F217" s="125"/>
      <c r="G217" s="69">
        <f>IF(A208="Input Damage Inventory Number",0,LOOKUP(A208,'DONATED LABOR'!$AK$142:$AK$166,'DONATED LABOR'!$AM$142:$AM$166))</f>
        <v>0</v>
      </c>
    </row>
    <row r="218" spans="1:7" x14ac:dyDescent="0.25">
      <c r="A218" s="102">
        <f>IF(OR($E$1="A - Debris",$E$1="A - PAAP Debris",$E$1="B - EPM"),9023,9026)</f>
        <v>9026</v>
      </c>
      <c r="B218" s="100" t="s">
        <v>1750</v>
      </c>
      <c r="C218" s="126"/>
      <c r="D218" s="127"/>
      <c r="E218" s="124">
        <f>IF(A208="Input Damage Inventory Number",0,LOOKUP(A208,'DONATED EQUIPMENT'!$AO$51:$AO$75,'DONATED EQUIPMENT'!$AR$51:$AR$75))</f>
        <v>0</v>
      </c>
      <c r="F218" s="125">
        <f>IF(A208="Input Damage Inventory Number",0,LOOKUP(A208,'DONATED EQUIPMENT'!$AO$51:$AO$75,'DONATED EQUIPMENT'!$AP$51:$AP$75))</f>
        <v>0</v>
      </c>
      <c r="G218" s="69">
        <f>IF(A208="Input Damage Inventory Number",0,LOOKUP(A208,'DONATED EQUIPMENT'!$AO$51:$AO$75,'DONATED EQUIPMENT'!$AQ$51:$AQ$75))</f>
        <v>0</v>
      </c>
    </row>
    <row r="219" spans="1:7" x14ac:dyDescent="0.25">
      <c r="A219" s="102">
        <f>IF(OR($E$1="A - Debris",$E$1="A - PAAP Debris",$E$1="B - EPM"),9024,9027)</f>
        <v>9027</v>
      </c>
      <c r="B219" s="100" t="s">
        <v>1751</v>
      </c>
      <c r="C219" s="126"/>
      <c r="D219" s="127"/>
      <c r="E219" s="124"/>
      <c r="F219" s="125"/>
      <c r="G219" s="69">
        <f>IF(A208="Input Damage Inventory Number",0,LOOKUP(A208,'DONATED MATERIALS'!$F$29:$F$53,'DONATED MATERIALS'!$G$29:$G$53))</f>
        <v>0</v>
      </c>
    </row>
    <row r="220" spans="1:7" x14ac:dyDescent="0.25">
      <c r="A220" s="380" t="s">
        <v>7</v>
      </c>
      <c r="B220" s="381"/>
      <c r="C220" s="381"/>
      <c r="D220" s="381"/>
      <c r="E220" s="381"/>
      <c r="F220" s="382"/>
      <c r="G220" s="133">
        <f>SUM(G211:G219)</f>
        <v>0</v>
      </c>
    </row>
    <row r="222" spans="1:7" x14ac:dyDescent="0.25">
      <c r="A222" s="383" t="s">
        <v>1761</v>
      </c>
      <c r="B222" s="384"/>
      <c r="C222" s="384"/>
      <c r="D222" s="384"/>
      <c r="E222" s="384"/>
      <c r="F222" s="384"/>
      <c r="G222" s="385"/>
    </row>
    <row r="223" spans="1:7" x14ac:dyDescent="0.25">
      <c r="A223" s="377" t="s">
        <v>18</v>
      </c>
      <c r="B223" s="386" t="s">
        <v>1</v>
      </c>
      <c r="C223" s="388" t="s">
        <v>36</v>
      </c>
      <c r="D223" s="389"/>
      <c r="E223" s="388" t="s">
        <v>37</v>
      </c>
      <c r="F223" s="389"/>
      <c r="G223" s="386" t="s">
        <v>16</v>
      </c>
    </row>
    <row r="224" spans="1:7" x14ac:dyDescent="0.25">
      <c r="A224" s="379"/>
      <c r="B224" s="387"/>
      <c r="C224" s="279" t="s">
        <v>35</v>
      </c>
      <c r="D224" s="279" t="s">
        <v>17</v>
      </c>
      <c r="E224" s="98" t="s">
        <v>38</v>
      </c>
      <c r="F224" s="105" t="s">
        <v>17</v>
      </c>
      <c r="G224" s="387"/>
    </row>
    <row r="225" spans="1:7" x14ac:dyDescent="0.25">
      <c r="A225" s="102">
        <f>IF($E$1="A - PAAP Debris",9226,IF(OR($E$1="A - Debris",$E$1="B - EPM"),"N/A",9007))</f>
        <v>9007</v>
      </c>
      <c r="B225" s="100" t="s">
        <v>43</v>
      </c>
      <c r="C225" s="126">
        <f>IF(A222="Input Damage Inventory Number",0,VLOOKUP(A222,LABOR!$BQ$127:$BZ$151,8,0))</f>
        <v>0</v>
      </c>
      <c r="D225" s="127">
        <f>IF(A222="Input Damage Inventory Number",0,VLOOKUP(A222,LABOR!$BQ$127:$BZ$151,2,0))</f>
        <v>0</v>
      </c>
      <c r="E225" s="124"/>
      <c r="F225" s="125"/>
      <c r="G225" s="69">
        <f>IF(OR($E$1="A - Debris",$E$1="B - EPM"),0,IF(A222="Input Damage Inventory Number",0,VLOOKUP(A222,LABOR!$BQ$127:$BZ$151,5,0)))</f>
        <v>0</v>
      </c>
    </row>
    <row r="226" spans="1:7" x14ac:dyDescent="0.25">
      <c r="A226" s="102">
        <f>IF($E$1="A - PAAP Debris",9227,IF($E$1="A - Debris",9100,9007))</f>
        <v>9007</v>
      </c>
      <c r="B226" s="100" t="s">
        <v>44</v>
      </c>
      <c r="C226" s="126">
        <f>IF(A222="Input Damage Inventory Number",0,LOOKUP(A222,LABOR!$BQ$127:$BQ$151,LABOR!$BY$127:$BY$151)+LOOKUP(A222,LABOR!$BQ$127:$BQ$151,LABOR!$BZ$127:$BZ$151))</f>
        <v>0</v>
      </c>
      <c r="D226" s="127">
        <f>IF(A222="Input Damage Inventory Number",0,LOOKUP(A222,LABOR!$BQ$127:$BQ$146,LABOR!$BS$127:$BS$146)+LOOKUP(A222,LABOR!$BQ$127:$BQ$146,LABOR!$BT$127:$BT$146))</f>
        <v>0</v>
      </c>
      <c r="E226" s="124"/>
      <c r="F226" s="125"/>
      <c r="G226" s="69">
        <f>IF(A222="Input Damage Inventory Number",0,LOOKUP(A222,LABOR!$BQ$127:$BQ$151,LABOR!$BV$127:$BV$151)+LOOKUP(A222,LABOR!$BQ$127:$BQ$151,LABOR!$BW$127:$BW$151))</f>
        <v>0</v>
      </c>
    </row>
    <row r="227" spans="1:7" x14ac:dyDescent="0.25">
      <c r="A227" s="102">
        <v>9008</v>
      </c>
      <c r="B227" s="100" t="s">
        <v>45</v>
      </c>
      <c r="C227" s="126"/>
      <c r="D227" s="127"/>
      <c r="E227" s="124">
        <f>IF(A222="Input Damage Inventory Number",0,LOOKUP(A222,EQUIPMENT!$AO$125:$AO$149,EQUIPMENT!$AR$125:$AR$149))</f>
        <v>0</v>
      </c>
      <c r="F227" s="125">
        <f>IF(A222="Input Damage Inventory Number",0,LOOKUP(A222,EQUIPMENT!$AO$125:$AO$149,EQUIPMENT!$AP$125:$AP$149))</f>
        <v>0</v>
      </c>
      <c r="G227" s="69">
        <f>IF(A222="Input Damage Inventory Number",0,LOOKUP(A222,EQUIPMENT!$AO$125:$AO$149,EQUIPMENT!$AQ$125:$AQ$149))</f>
        <v>0</v>
      </c>
    </row>
    <row r="228" spans="1:7" x14ac:dyDescent="0.25">
      <c r="A228" s="102">
        <v>9009</v>
      </c>
      <c r="B228" s="100" t="s">
        <v>46</v>
      </c>
      <c r="C228" s="126"/>
      <c r="D228" s="127"/>
      <c r="E228" s="124"/>
      <c r="F228" s="125"/>
      <c r="G228" s="69">
        <f>IF(A222="Input Damage Inventory Number",0,LOOKUP(A222,MATERIALS!$I$124:$I$148,MATERIALS!$J$124:$J$148))</f>
        <v>0</v>
      </c>
    </row>
    <row r="229" spans="1:7" x14ac:dyDescent="0.25">
      <c r="A229" s="102">
        <v>9004</v>
      </c>
      <c r="B229" s="100" t="s">
        <v>6</v>
      </c>
      <c r="C229" s="126"/>
      <c r="D229" s="127"/>
      <c r="E229" s="124"/>
      <c r="F229" s="125"/>
      <c r="G229" s="69">
        <f>IF(A222="Input Damage Inventory Number",0,LOOKUP(A222,'RENTAL EQUIPMENT'!$F$124:$F$148,'RENTAL EQUIPMENT'!$G$124:$G$148))</f>
        <v>0</v>
      </c>
    </row>
    <row r="230" spans="1:7" x14ac:dyDescent="0.25">
      <c r="A230" s="102">
        <f>IF($E$1="A - PAAP Debris",9231,IF($E$1="A - Debris",9102,9001))</f>
        <v>9001</v>
      </c>
      <c r="B230" s="100" t="s">
        <v>3</v>
      </c>
      <c r="C230" s="126"/>
      <c r="D230" s="127"/>
      <c r="E230" s="124"/>
      <c r="F230" s="125"/>
      <c r="G230" s="69">
        <f>IF(A222="Input Damage Inventory Number",0,LOOKUP(A222,CONTRACT!$I$124:$I$148,CONTRACT!$J$124:$J$148))</f>
        <v>0</v>
      </c>
    </row>
    <row r="231" spans="1:7" x14ac:dyDescent="0.25">
      <c r="A231" s="102">
        <f>IF(OR($E$1="A - Debris",$E$1="A - PAAP Debris",$E$1="B - EPM"),9025,9028)</f>
        <v>9028</v>
      </c>
      <c r="B231" s="100" t="s">
        <v>1749</v>
      </c>
      <c r="C231" s="126">
        <f>'DONATED LABOR'!AN364</f>
        <v>0</v>
      </c>
      <c r="D231" s="127">
        <f>'DONATED LABOR'!AL364</f>
        <v>0</v>
      </c>
      <c r="E231" s="124"/>
      <c r="F231" s="125"/>
      <c r="G231" s="69">
        <f>IF(A222="Input Damage Inventory Number",0,LOOKUP(A222,'DONATED LABOR'!$AK$142:$AK$166,'DONATED LABOR'!$AM$142:$AM$166))</f>
        <v>0</v>
      </c>
    </row>
    <row r="232" spans="1:7" x14ac:dyDescent="0.25">
      <c r="A232" s="102">
        <f>IF(OR($E$1="A - Debris",$E$1="A - PAAP Debris",$E$1="B - EPM"),9023,9026)</f>
        <v>9026</v>
      </c>
      <c r="B232" s="100" t="s">
        <v>1750</v>
      </c>
      <c r="C232" s="126"/>
      <c r="D232" s="127"/>
      <c r="E232" s="124">
        <f>IF(A222="Input Damage Inventory Number",0,LOOKUP(A222,'DONATED EQUIPMENT'!$AO$51:$AO$75,'DONATED EQUIPMENT'!$AR$51:$AR$75))</f>
        <v>0</v>
      </c>
      <c r="F232" s="125">
        <f>IF(A222="Input Damage Inventory Number",0,LOOKUP(A222,'DONATED EQUIPMENT'!$AO$51:$AO$75,'DONATED EQUIPMENT'!$AP$51:$AP$75))</f>
        <v>0</v>
      </c>
      <c r="G232" s="69">
        <f>IF(A222="Input Damage Inventory Number",0,LOOKUP(A222,'DONATED EQUIPMENT'!$AO$51:$AO$75,'DONATED EQUIPMENT'!$AQ$51:$AQ$75))</f>
        <v>0</v>
      </c>
    </row>
    <row r="233" spans="1:7" x14ac:dyDescent="0.25">
      <c r="A233" s="102">
        <f>IF(OR($E$1="A - Debris",$E$1="A - PAAP Debris",$E$1="B - EPM"),9024,9027)</f>
        <v>9027</v>
      </c>
      <c r="B233" s="100" t="s">
        <v>1751</v>
      </c>
      <c r="C233" s="126"/>
      <c r="D233" s="127"/>
      <c r="E233" s="124"/>
      <c r="F233" s="125"/>
      <c r="G233" s="69">
        <f>IF(A222="Input Damage Inventory Number",0,LOOKUP(A222,'DONATED MATERIALS'!$F$29:$F$53,'DONATED MATERIALS'!$G$29:$G$53))</f>
        <v>0</v>
      </c>
    </row>
    <row r="234" spans="1:7" x14ac:dyDescent="0.25">
      <c r="A234" s="380" t="s">
        <v>7</v>
      </c>
      <c r="B234" s="381"/>
      <c r="C234" s="381"/>
      <c r="D234" s="381"/>
      <c r="E234" s="381"/>
      <c r="F234" s="382"/>
      <c r="G234" s="133">
        <f>SUM(G225:G233)</f>
        <v>0</v>
      </c>
    </row>
    <row r="236" spans="1:7" x14ac:dyDescent="0.25">
      <c r="A236" s="383" t="s">
        <v>1761</v>
      </c>
      <c r="B236" s="384"/>
      <c r="C236" s="384"/>
      <c r="D236" s="384"/>
      <c r="E236" s="384"/>
      <c r="F236" s="384"/>
      <c r="G236" s="385"/>
    </row>
    <row r="237" spans="1:7" x14ac:dyDescent="0.25">
      <c r="A237" s="377" t="s">
        <v>18</v>
      </c>
      <c r="B237" s="386" t="s">
        <v>1</v>
      </c>
      <c r="C237" s="388" t="s">
        <v>36</v>
      </c>
      <c r="D237" s="389"/>
      <c r="E237" s="388" t="s">
        <v>37</v>
      </c>
      <c r="F237" s="389"/>
      <c r="G237" s="386" t="s">
        <v>16</v>
      </c>
    </row>
    <row r="238" spans="1:7" x14ac:dyDescent="0.25">
      <c r="A238" s="379"/>
      <c r="B238" s="387"/>
      <c r="C238" s="279" t="s">
        <v>35</v>
      </c>
      <c r="D238" s="279" t="s">
        <v>17</v>
      </c>
      <c r="E238" s="98" t="s">
        <v>38</v>
      </c>
      <c r="F238" s="105" t="s">
        <v>17</v>
      </c>
      <c r="G238" s="387"/>
    </row>
    <row r="239" spans="1:7" x14ac:dyDescent="0.25">
      <c r="A239" s="102">
        <f>IF($E$1="A - PAAP Debris",9226,IF(OR($E$1="A - Debris",$E$1="B - EPM"),"N/A",9007))</f>
        <v>9007</v>
      </c>
      <c r="B239" s="100" t="s">
        <v>43</v>
      </c>
      <c r="C239" s="126">
        <f>IF(A236="Input Damage Inventory Number",0,VLOOKUP(A236,LABOR!$BQ$127:$BZ$151,8,0))</f>
        <v>0</v>
      </c>
      <c r="D239" s="127">
        <f>IF(A236="Input Damage Inventory Number",0,VLOOKUP(A236,LABOR!$BQ$127:$BZ$151,2,0))</f>
        <v>0</v>
      </c>
      <c r="E239" s="124"/>
      <c r="F239" s="125"/>
      <c r="G239" s="69">
        <f>IF(OR($E$1="A - Debris",$E$1="B - EPM"),0,IF(A236="Input Damage Inventory Number",0,VLOOKUP(A236,LABOR!$BQ$127:$BZ$151,5,0)))</f>
        <v>0</v>
      </c>
    </row>
    <row r="240" spans="1:7" x14ac:dyDescent="0.25">
      <c r="A240" s="102">
        <f>IF($E$1="A - PAAP Debris",9227,IF($E$1="A - Debris",9100,9007))</f>
        <v>9007</v>
      </c>
      <c r="B240" s="100" t="s">
        <v>44</v>
      </c>
      <c r="C240" s="126">
        <f>IF(A236="Input Damage Inventory Number",0,LOOKUP(A236,LABOR!$BQ$127:$BQ$151,LABOR!$BY$127:$BY$151)+LOOKUP(A236,LABOR!$BQ$127:$BQ$151,LABOR!$BZ$127:$BZ$151))</f>
        <v>0</v>
      </c>
      <c r="D240" s="127">
        <f>IF(A236="Input Damage Inventory Number",0,LOOKUP(A236,LABOR!$BQ$127:$BQ$146,LABOR!$BS$127:$BS$146)+LOOKUP(A236,LABOR!$BQ$127:$BQ$146,LABOR!$BT$127:$BT$146))</f>
        <v>0</v>
      </c>
      <c r="E240" s="124"/>
      <c r="F240" s="125"/>
      <c r="G240" s="69">
        <f>IF(A236="Input Damage Inventory Number",0,LOOKUP(A236,LABOR!$BQ$127:$BQ$151,LABOR!$BV$127:$BV$151)+LOOKUP(A236,LABOR!$BQ$127:$BQ$151,LABOR!$BW$127:$BW$151))</f>
        <v>0</v>
      </c>
    </row>
    <row r="241" spans="1:7" x14ac:dyDescent="0.25">
      <c r="A241" s="102">
        <v>9008</v>
      </c>
      <c r="B241" s="100" t="s">
        <v>45</v>
      </c>
      <c r="C241" s="126"/>
      <c r="D241" s="127"/>
      <c r="E241" s="124">
        <f>IF(A236="Input Damage Inventory Number",0,LOOKUP(A236,EQUIPMENT!$AO$125:$AO$149,EQUIPMENT!$AR$125:$AR$149))</f>
        <v>0</v>
      </c>
      <c r="F241" s="125">
        <f>IF(A236="Input Damage Inventory Number",0,LOOKUP(A236,EQUIPMENT!$AO$125:$AO$149,EQUIPMENT!$AP$125:$AP$149))</f>
        <v>0</v>
      </c>
      <c r="G241" s="69">
        <f>IF(A236="Input Damage Inventory Number",0,LOOKUP(A236,EQUIPMENT!$AO$125:$AO$149,EQUIPMENT!$AQ$125:$AQ$149))</f>
        <v>0</v>
      </c>
    </row>
    <row r="242" spans="1:7" x14ac:dyDescent="0.25">
      <c r="A242" s="102">
        <v>9009</v>
      </c>
      <c r="B242" s="100" t="s">
        <v>46</v>
      </c>
      <c r="C242" s="126"/>
      <c r="D242" s="127"/>
      <c r="E242" s="124"/>
      <c r="F242" s="125"/>
      <c r="G242" s="69">
        <f>IF(A236="Input Damage Inventory Number",0,LOOKUP(A236,MATERIALS!$I$124:$I$148,MATERIALS!$J$124:$J$148))</f>
        <v>0</v>
      </c>
    </row>
    <row r="243" spans="1:7" x14ac:dyDescent="0.25">
      <c r="A243" s="102">
        <v>9004</v>
      </c>
      <c r="B243" s="100" t="s">
        <v>6</v>
      </c>
      <c r="C243" s="126"/>
      <c r="D243" s="127"/>
      <c r="E243" s="124"/>
      <c r="F243" s="125"/>
      <c r="G243" s="69">
        <f>IF(A236="Input Damage Inventory Number",0,LOOKUP(A236,'RENTAL EQUIPMENT'!$F$124:$F$148,'RENTAL EQUIPMENT'!$G$124:$G$148))</f>
        <v>0</v>
      </c>
    </row>
    <row r="244" spans="1:7" x14ac:dyDescent="0.25">
      <c r="A244" s="102">
        <f>IF($E$1="A - PAAP Debris",9231,IF($E$1="A - Debris",9102,9001))</f>
        <v>9001</v>
      </c>
      <c r="B244" s="100" t="s">
        <v>3</v>
      </c>
      <c r="C244" s="126"/>
      <c r="D244" s="127"/>
      <c r="E244" s="124"/>
      <c r="F244" s="125"/>
      <c r="G244" s="69">
        <f>IF(A236="Input Damage Inventory Number",0,LOOKUP(A236,CONTRACT!$I$124:$I$148,CONTRACT!$J$124:$J$148))</f>
        <v>0</v>
      </c>
    </row>
    <row r="245" spans="1:7" x14ac:dyDescent="0.25">
      <c r="A245" s="102">
        <f>IF(OR($E$1="A - Debris",$E$1="A - PAAP Debris",$E$1="B - EPM"),9025,9028)</f>
        <v>9028</v>
      </c>
      <c r="B245" s="100" t="s">
        <v>1749</v>
      </c>
      <c r="C245" s="126">
        <f>'DONATED LABOR'!AN378</f>
        <v>0</v>
      </c>
      <c r="D245" s="127">
        <f>'DONATED LABOR'!AL378</f>
        <v>0</v>
      </c>
      <c r="E245" s="124"/>
      <c r="F245" s="125"/>
      <c r="G245" s="69">
        <f>IF(A236="Input Damage Inventory Number",0,LOOKUP(A236,'DONATED LABOR'!$AK$142:$AK$166,'DONATED LABOR'!$AM$142:$AM$166))</f>
        <v>0</v>
      </c>
    </row>
    <row r="246" spans="1:7" x14ac:dyDescent="0.25">
      <c r="A246" s="102">
        <f>IF(OR($E$1="A - Debris",$E$1="A - PAAP Debris",$E$1="B - EPM"),9023,9026)</f>
        <v>9026</v>
      </c>
      <c r="B246" s="100" t="s">
        <v>1750</v>
      </c>
      <c r="C246" s="126"/>
      <c r="D246" s="127"/>
      <c r="E246" s="124">
        <f>IF(A236="Input Damage Inventory Number",0,LOOKUP(A236,'DONATED EQUIPMENT'!$AO$51:$AO$75,'DONATED EQUIPMENT'!$AR$51:$AR$75))</f>
        <v>0</v>
      </c>
      <c r="F246" s="125">
        <f>IF(A236="Input Damage Inventory Number",0,LOOKUP(A236,'DONATED EQUIPMENT'!$AO$51:$AO$75,'DONATED EQUIPMENT'!$AP$51:$AP$75))</f>
        <v>0</v>
      </c>
      <c r="G246" s="69">
        <f>IF(A236="Input Damage Inventory Number",0,LOOKUP(A236,'DONATED EQUIPMENT'!$AO$51:$AO$75,'DONATED EQUIPMENT'!$AQ$51:$AQ$75))</f>
        <v>0</v>
      </c>
    </row>
    <row r="247" spans="1:7" x14ac:dyDescent="0.25">
      <c r="A247" s="102">
        <f>IF(OR($E$1="A - Debris",$E$1="A - PAAP Debris",$E$1="B - EPM"),9024,9027)</f>
        <v>9027</v>
      </c>
      <c r="B247" s="100" t="s">
        <v>1751</v>
      </c>
      <c r="C247" s="126"/>
      <c r="D247" s="127"/>
      <c r="E247" s="124"/>
      <c r="F247" s="125"/>
      <c r="G247" s="69">
        <f>IF(A236="Input Damage Inventory Number",0,LOOKUP(A236,'DONATED MATERIALS'!$F$29:$F$53,'DONATED MATERIALS'!$G$29:$G$53))</f>
        <v>0</v>
      </c>
    </row>
    <row r="248" spans="1:7" x14ac:dyDescent="0.25">
      <c r="A248" s="380" t="s">
        <v>7</v>
      </c>
      <c r="B248" s="381"/>
      <c r="C248" s="381"/>
      <c r="D248" s="381"/>
      <c r="E248" s="381"/>
      <c r="F248" s="382"/>
      <c r="G248" s="133">
        <f>SUM(G239:G247)</f>
        <v>0</v>
      </c>
    </row>
    <row r="250" spans="1:7" x14ac:dyDescent="0.25">
      <c r="A250" s="383" t="s">
        <v>1761</v>
      </c>
      <c r="B250" s="384"/>
      <c r="C250" s="384"/>
      <c r="D250" s="384"/>
      <c r="E250" s="384"/>
      <c r="F250" s="384"/>
      <c r="G250" s="385"/>
    </row>
    <row r="251" spans="1:7" x14ac:dyDescent="0.25">
      <c r="A251" s="377" t="s">
        <v>18</v>
      </c>
      <c r="B251" s="386" t="s">
        <v>1</v>
      </c>
      <c r="C251" s="388" t="s">
        <v>36</v>
      </c>
      <c r="D251" s="389"/>
      <c r="E251" s="388" t="s">
        <v>37</v>
      </c>
      <c r="F251" s="389"/>
      <c r="G251" s="386" t="s">
        <v>16</v>
      </c>
    </row>
    <row r="252" spans="1:7" x14ac:dyDescent="0.25">
      <c r="A252" s="379"/>
      <c r="B252" s="387"/>
      <c r="C252" s="279" t="s">
        <v>35</v>
      </c>
      <c r="D252" s="279" t="s">
        <v>17</v>
      </c>
      <c r="E252" s="98" t="s">
        <v>38</v>
      </c>
      <c r="F252" s="105" t="s">
        <v>17</v>
      </c>
      <c r="G252" s="387"/>
    </row>
    <row r="253" spans="1:7" x14ac:dyDescent="0.25">
      <c r="A253" s="102">
        <f>IF($E$1="A - PAAP Debris",9226,IF(OR($E$1="A - Debris",$E$1="B - EPM"),"N/A",9007))</f>
        <v>9007</v>
      </c>
      <c r="B253" s="100" t="s">
        <v>43</v>
      </c>
      <c r="C253" s="126">
        <f>IF(A250="Input Damage Inventory Number",0,VLOOKUP(A250,LABOR!$BQ$127:$BZ$151,8,0))</f>
        <v>0</v>
      </c>
      <c r="D253" s="127">
        <f>IF(A250="Input Damage Inventory Number",0,VLOOKUP(A250,LABOR!$BQ$127:$BZ$151,2,0))</f>
        <v>0</v>
      </c>
      <c r="E253" s="124"/>
      <c r="F253" s="125"/>
      <c r="G253" s="69">
        <f>IF(OR($E$1="A - Debris",$E$1="B - EPM"),0,IF(A250="Input Damage Inventory Number",0,VLOOKUP(A250,LABOR!$BQ$127:$BZ$151,5,0)))</f>
        <v>0</v>
      </c>
    </row>
    <row r="254" spans="1:7" x14ac:dyDescent="0.25">
      <c r="A254" s="102">
        <f>IF($E$1="A - PAAP Debris",9227,IF($E$1="A - Debris",9100,9007))</f>
        <v>9007</v>
      </c>
      <c r="B254" s="100" t="s">
        <v>44</v>
      </c>
      <c r="C254" s="126">
        <f>IF(A250="Input Damage Inventory Number",0,LOOKUP(A250,LABOR!$BQ$127:$BQ$151,LABOR!$BY$127:$BY$151)+LOOKUP(A250,LABOR!$BQ$127:$BQ$151,LABOR!$BZ$127:$BZ$151))</f>
        <v>0</v>
      </c>
      <c r="D254" s="127">
        <f>IF(A250="Input Damage Inventory Number",0,LOOKUP(A250,LABOR!$BQ$127:$BQ$146,LABOR!$BS$127:$BS$146)+LOOKUP(A250,LABOR!$BQ$127:$BQ$146,LABOR!$BT$127:$BT$146))</f>
        <v>0</v>
      </c>
      <c r="E254" s="124"/>
      <c r="F254" s="125"/>
      <c r="G254" s="69">
        <f>IF(A250="Input Damage Inventory Number",0,LOOKUP(A250,LABOR!$BQ$127:$BQ$151,LABOR!$BV$127:$BV$151)+LOOKUP(A250,LABOR!$BQ$127:$BQ$151,LABOR!$BW$127:$BW$151))</f>
        <v>0</v>
      </c>
    </row>
    <row r="255" spans="1:7" x14ac:dyDescent="0.25">
      <c r="A255" s="102">
        <v>9008</v>
      </c>
      <c r="B255" s="100" t="s">
        <v>45</v>
      </c>
      <c r="C255" s="126"/>
      <c r="D255" s="127"/>
      <c r="E255" s="124">
        <f>IF(A250="Input Damage Inventory Number",0,LOOKUP(A250,EQUIPMENT!$AO$125:$AO$149,EQUIPMENT!$AR$125:$AR$149))</f>
        <v>0</v>
      </c>
      <c r="F255" s="125">
        <f>IF(A250="Input Damage Inventory Number",0,LOOKUP(A250,EQUIPMENT!$AO$125:$AO$149,EQUIPMENT!$AP$125:$AP$149))</f>
        <v>0</v>
      </c>
      <c r="G255" s="69">
        <f>IF(A250="Input Damage Inventory Number",0,LOOKUP(A250,EQUIPMENT!$AO$125:$AO$149,EQUIPMENT!$AQ$125:$AQ$149))</f>
        <v>0</v>
      </c>
    </row>
    <row r="256" spans="1:7" x14ac:dyDescent="0.25">
      <c r="A256" s="102">
        <v>9009</v>
      </c>
      <c r="B256" s="100" t="s">
        <v>46</v>
      </c>
      <c r="C256" s="126"/>
      <c r="D256" s="127"/>
      <c r="E256" s="124"/>
      <c r="F256" s="125"/>
      <c r="G256" s="69">
        <f>IF(A250="Input Damage Inventory Number",0,LOOKUP(A250,MATERIALS!$I$124:$I$148,MATERIALS!$J$124:$J$148))</f>
        <v>0</v>
      </c>
    </row>
    <row r="257" spans="1:7" x14ac:dyDescent="0.25">
      <c r="A257" s="102">
        <v>9004</v>
      </c>
      <c r="B257" s="100" t="s">
        <v>6</v>
      </c>
      <c r="C257" s="126"/>
      <c r="D257" s="127"/>
      <c r="E257" s="124"/>
      <c r="F257" s="125"/>
      <c r="G257" s="69">
        <f>IF(A250="Input Damage Inventory Number",0,LOOKUP(A250,'RENTAL EQUIPMENT'!$F$124:$F$148,'RENTAL EQUIPMENT'!$G$124:$G$148))</f>
        <v>0</v>
      </c>
    </row>
    <row r="258" spans="1:7" x14ac:dyDescent="0.25">
      <c r="A258" s="102">
        <f>IF($E$1="A - PAAP Debris",9231,IF($E$1="A - Debris",9102,9001))</f>
        <v>9001</v>
      </c>
      <c r="B258" s="100" t="s">
        <v>3</v>
      </c>
      <c r="C258" s="126"/>
      <c r="D258" s="127"/>
      <c r="E258" s="124"/>
      <c r="F258" s="125"/>
      <c r="G258" s="69">
        <f>IF(A250="Input Damage Inventory Number",0,LOOKUP(A250,CONTRACT!$I$124:$I$148,CONTRACT!$J$124:$J$148))</f>
        <v>0</v>
      </c>
    </row>
    <row r="259" spans="1:7" x14ac:dyDescent="0.25">
      <c r="A259" s="102">
        <f>IF(OR($E$1="A - Debris",$E$1="A - PAAP Debris",$E$1="B - EPM"),9025,9028)</f>
        <v>9028</v>
      </c>
      <c r="B259" s="100" t="s">
        <v>1749</v>
      </c>
      <c r="C259" s="126">
        <f>'DONATED LABOR'!AN392</f>
        <v>0</v>
      </c>
      <c r="D259" s="127">
        <f>'DONATED LABOR'!AL392</f>
        <v>0</v>
      </c>
      <c r="E259" s="124"/>
      <c r="F259" s="125"/>
      <c r="G259" s="69">
        <f>IF(A250="Input Damage Inventory Number",0,LOOKUP(A250,'DONATED LABOR'!$AK$142:$AK$166,'DONATED LABOR'!$AM$142:$AM$166))</f>
        <v>0</v>
      </c>
    </row>
    <row r="260" spans="1:7" x14ac:dyDescent="0.25">
      <c r="A260" s="102">
        <f>IF(OR($E$1="A - Debris",$E$1="A - PAAP Debris",$E$1="B - EPM"),9023,9026)</f>
        <v>9026</v>
      </c>
      <c r="B260" s="100" t="s">
        <v>1750</v>
      </c>
      <c r="C260" s="126"/>
      <c r="D260" s="127"/>
      <c r="E260" s="124">
        <f>IF(A250="Input Damage Inventory Number",0,LOOKUP(A250,'DONATED EQUIPMENT'!$AO$51:$AO$75,'DONATED EQUIPMENT'!$AR$51:$AR$75))</f>
        <v>0</v>
      </c>
      <c r="F260" s="125">
        <f>IF(A250="Input Damage Inventory Number",0,LOOKUP(A250,'DONATED EQUIPMENT'!$AO$51:$AO$75,'DONATED EQUIPMENT'!$AP$51:$AP$75))</f>
        <v>0</v>
      </c>
      <c r="G260" s="69">
        <f>IF(A250="Input Damage Inventory Number",0,LOOKUP(A250,'DONATED EQUIPMENT'!$AO$51:$AO$75,'DONATED EQUIPMENT'!$AQ$51:$AQ$75))</f>
        <v>0</v>
      </c>
    </row>
    <row r="261" spans="1:7" x14ac:dyDescent="0.25">
      <c r="A261" s="102">
        <f>IF(OR($E$1="A - Debris",$E$1="A - PAAP Debris",$E$1="B - EPM"),9024,9027)</f>
        <v>9027</v>
      </c>
      <c r="B261" s="100" t="s">
        <v>1751</v>
      </c>
      <c r="C261" s="126"/>
      <c r="D261" s="127"/>
      <c r="E261" s="124"/>
      <c r="F261" s="125"/>
      <c r="G261" s="69">
        <f>IF(A250="Input Damage Inventory Number",0,LOOKUP(A250,'DONATED MATERIALS'!$F$29:$F$53,'DONATED MATERIALS'!$G$29:$G$53))</f>
        <v>0</v>
      </c>
    </row>
    <row r="262" spans="1:7" x14ac:dyDescent="0.25">
      <c r="A262" s="380" t="s">
        <v>7</v>
      </c>
      <c r="B262" s="381"/>
      <c r="C262" s="381"/>
      <c r="D262" s="381"/>
      <c r="E262" s="381"/>
      <c r="F262" s="382"/>
      <c r="G262" s="133">
        <f>SUM(G253:G261)</f>
        <v>0</v>
      </c>
    </row>
    <row r="264" spans="1:7" x14ac:dyDescent="0.25">
      <c r="A264" s="383" t="s">
        <v>1761</v>
      </c>
      <c r="B264" s="384"/>
      <c r="C264" s="384"/>
      <c r="D264" s="384"/>
      <c r="E264" s="384"/>
      <c r="F264" s="384"/>
      <c r="G264" s="385"/>
    </row>
    <row r="265" spans="1:7" x14ac:dyDescent="0.25">
      <c r="A265" s="377" t="s">
        <v>18</v>
      </c>
      <c r="B265" s="386" t="s">
        <v>1</v>
      </c>
      <c r="C265" s="388" t="s">
        <v>36</v>
      </c>
      <c r="D265" s="389"/>
      <c r="E265" s="388" t="s">
        <v>37</v>
      </c>
      <c r="F265" s="389"/>
      <c r="G265" s="386" t="s">
        <v>16</v>
      </c>
    </row>
    <row r="266" spans="1:7" x14ac:dyDescent="0.25">
      <c r="A266" s="379"/>
      <c r="B266" s="387"/>
      <c r="C266" s="279" t="s">
        <v>35</v>
      </c>
      <c r="D266" s="279" t="s">
        <v>17</v>
      </c>
      <c r="E266" s="98" t="s">
        <v>38</v>
      </c>
      <c r="F266" s="105" t="s">
        <v>17</v>
      </c>
      <c r="G266" s="387"/>
    </row>
    <row r="267" spans="1:7" x14ac:dyDescent="0.25">
      <c r="A267" s="102">
        <f>IF($E$1="A - PAAP Debris",9226,IF(OR($E$1="A - Debris",$E$1="B - EPM"),"N/A",9007))</f>
        <v>9007</v>
      </c>
      <c r="B267" s="100" t="s">
        <v>43</v>
      </c>
      <c r="C267" s="126">
        <f>IF(A264="Input Damage Inventory Number",0,VLOOKUP(A264,LABOR!$BQ$127:$BZ$151,8,0))</f>
        <v>0</v>
      </c>
      <c r="D267" s="127">
        <f>IF(A264="Input Damage Inventory Number",0,VLOOKUP(A264,LABOR!$BQ$127:$BZ$151,2,0))</f>
        <v>0</v>
      </c>
      <c r="E267" s="124"/>
      <c r="F267" s="125"/>
      <c r="G267" s="69">
        <f>IF(OR($E$1="A - Debris",$E$1="B - EPM"),0,IF(A264="Input Damage Inventory Number",0,VLOOKUP(A264,LABOR!$BQ$127:$BZ$151,5,0)))</f>
        <v>0</v>
      </c>
    </row>
    <row r="268" spans="1:7" x14ac:dyDescent="0.25">
      <c r="A268" s="102">
        <f>IF($E$1="A - PAAP Debris",9227,IF($E$1="A - Debris",9100,9007))</f>
        <v>9007</v>
      </c>
      <c r="B268" s="100" t="s">
        <v>44</v>
      </c>
      <c r="C268" s="126">
        <f>IF(A264="Input Damage Inventory Number",0,LOOKUP(A264,LABOR!$BQ$127:$BQ$151,LABOR!$BY$127:$BY$151)+LOOKUP(A264,LABOR!$BQ$127:$BQ$151,LABOR!$BZ$127:$BZ$151))</f>
        <v>0</v>
      </c>
      <c r="D268" s="127">
        <f>IF(A264="Input Damage Inventory Number",0,LOOKUP(A264,LABOR!$BQ$127:$BQ$146,LABOR!$BS$127:$BS$146)+LOOKUP(A264,LABOR!$BQ$127:$BQ$146,LABOR!$BT$127:$BT$146))</f>
        <v>0</v>
      </c>
      <c r="E268" s="124"/>
      <c r="F268" s="125"/>
      <c r="G268" s="69">
        <f>IF(A264="Input Damage Inventory Number",0,LOOKUP(A264,LABOR!$BQ$127:$BQ$151,LABOR!$BV$127:$BV$151)+LOOKUP(A264,LABOR!$BQ$127:$BQ$151,LABOR!$BW$127:$BW$151))</f>
        <v>0</v>
      </c>
    </row>
    <row r="269" spans="1:7" x14ac:dyDescent="0.25">
      <c r="A269" s="102">
        <v>9008</v>
      </c>
      <c r="B269" s="100" t="s">
        <v>45</v>
      </c>
      <c r="C269" s="126"/>
      <c r="D269" s="127"/>
      <c r="E269" s="124">
        <f>IF(A264="Input Damage Inventory Number",0,LOOKUP(A264,EQUIPMENT!$AO$125:$AO$149,EQUIPMENT!$AR$125:$AR$149))</f>
        <v>0</v>
      </c>
      <c r="F269" s="125">
        <f>IF(A264="Input Damage Inventory Number",0,LOOKUP(A264,EQUIPMENT!$AO$125:$AO$149,EQUIPMENT!$AP$125:$AP$149))</f>
        <v>0</v>
      </c>
      <c r="G269" s="69">
        <f>IF(A264="Input Damage Inventory Number",0,LOOKUP(A264,EQUIPMENT!$AO$125:$AO$149,EQUIPMENT!$AQ$125:$AQ$149))</f>
        <v>0</v>
      </c>
    </row>
    <row r="270" spans="1:7" x14ac:dyDescent="0.25">
      <c r="A270" s="102">
        <v>9009</v>
      </c>
      <c r="B270" s="100" t="s">
        <v>46</v>
      </c>
      <c r="C270" s="126"/>
      <c r="D270" s="127"/>
      <c r="E270" s="124"/>
      <c r="F270" s="125"/>
      <c r="G270" s="69">
        <f>IF(A264="Input Damage Inventory Number",0,LOOKUP(A264,MATERIALS!$I$124:$I$148,MATERIALS!$J$124:$J$148))</f>
        <v>0</v>
      </c>
    </row>
    <row r="271" spans="1:7" x14ac:dyDescent="0.25">
      <c r="A271" s="102">
        <v>9004</v>
      </c>
      <c r="B271" s="100" t="s">
        <v>6</v>
      </c>
      <c r="C271" s="126"/>
      <c r="D271" s="127"/>
      <c r="E271" s="124"/>
      <c r="F271" s="125"/>
      <c r="G271" s="69">
        <f>IF(A264="Input Damage Inventory Number",0,LOOKUP(A264,'RENTAL EQUIPMENT'!$F$124:$F$148,'RENTAL EQUIPMENT'!$G$124:$G$148))</f>
        <v>0</v>
      </c>
    </row>
    <row r="272" spans="1:7" x14ac:dyDescent="0.25">
      <c r="A272" s="102">
        <f>IF($E$1="A - PAAP Debris",9231,IF($E$1="A - Debris",9102,9001))</f>
        <v>9001</v>
      </c>
      <c r="B272" s="100" t="s">
        <v>3</v>
      </c>
      <c r="C272" s="126"/>
      <c r="D272" s="127"/>
      <c r="E272" s="124"/>
      <c r="F272" s="125"/>
      <c r="G272" s="69">
        <f>IF(A264="Input Damage Inventory Number",0,LOOKUP(A264,CONTRACT!$I$124:$I$148,CONTRACT!$J$124:$J$148))</f>
        <v>0</v>
      </c>
    </row>
    <row r="273" spans="1:7" x14ac:dyDescent="0.25">
      <c r="A273" s="102">
        <f>IF(OR($E$1="A - Debris",$E$1="A - PAAP Debris",$E$1="B - EPM"),9025,9028)</f>
        <v>9028</v>
      </c>
      <c r="B273" s="100" t="s">
        <v>1749</v>
      </c>
      <c r="C273" s="126">
        <f>'DONATED LABOR'!AN406</f>
        <v>0</v>
      </c>
      <c r="D273" s="127">
        <f>'DONATED LABOR'!AL406</f>
        <v>0</v>
      </c>
      <c r="E273" s="124"/>
      <c r="F273" s="125"/>
      <c r="G273" s="69">
        <f>IF(A264="Input Damage Inventory Number",0,LOOKUP(A264,'DONATED LABOR'!$AK$142:$AK$166,'DONATED LABOR'!$AM$142:$AM$166))</f>
        <v>0</v>
      </c>
    </row>
    <row r="274" spans="1:7" x14ac:dyDescent="0.25">
      <c r="A274" s="102">
        <f>IF(OR($E$1="A - Debris",$E$1="A - PAAP Debris",$E$1="B - EPM"),9023,9026)</f>
        <v>9026</v>
      </c>
      <c r="B274" s="100" t="s">
        <v>1750</v>
      </c>
      <c r="C274" s="126"/>
      <c r="D274" s="127"/>
      <c r="E274" s="124">
        <f>IF(A264="Input Damage Inventory Number",0,LOOKUP(A264,'DONATED EQUIPMENT'!$AO$51:$AO$75,'DONATED EQUIPMENT'!$AR$51:$AR$75))</f>
        <v>0</v>
      </c>
      <c r="F274" s="125">
        <f>IF(A264="Input Damage Inventory Number",0,LOOKUP(A264,'DONATED EQUIPMENT'!$AO$51:$AO$75,'DONATED EQUIPMENT'!$AP$51:$AP$75))</f>
        <v>0</v>
      </c>
      <c r="G274" s="69">
        <f>IF(A264="Input Damage Inventory Number",0,LOOKUP(A264,'DONATED EQUIPMENT'!$AO$51:$AO$75,'DONATED EQUIPMENT'!$AQ$51:$AQ$75))</f>
        <v>0</v>
      </c>
    </row>
    <row r="275" spans="1:7" x14ac:dyDescent="0.25">
      <c r="A275" s="102">
        <f>IF(OR($E$1="A - Debris",$E$1="A - PAAP Debris",$E$1="B - EPM"),9024,9027)</f>
        <v>9027</v>
      </c>
      <c r="B275" s="100" t="s">
        <v>1751</v>
      </c>
      <c r="C275" s="126"/>
      <c r="D275" s="127"/>
      <c r="E275" s="124"/>
      <c r="F275" s="125"/>
      <c r="G275" s="69">
        <f>IF(A264="Input Damage Inventory Number",0,LOOKUP(A264,'DONATED MATERIALS'!$F$29:$F$53,'DONATED MATERIALS'!$G$29:$G$53))</f>
        <v>0</v>
      </c>
    </row>
    <row r="276" spans="1:7" x14ac:dyDescent="0.25">
      <c r="A276" s="380" t="s">
        <v>7</v>
      </c>
      <c r="B276" s="381"/>
      <c r="C276" s="381"/>
      <c r="D276" s="381"/>
      <c r="E276" s="381"/>
      <c r="F276" s="382"/>
      <c r="G276" s="133">
        <f>SUM(G267:G275)</f>
        <v>0</v>
      </c>
    </row>
    <row r="278" spans="1:7" x14ac:dyDescent="0.25">
      <c r="A278" s="383" t="s">
        <v>1761</v>
      </c>
      <c r="B278" s="384"/>
      <c r="C278" s="384"/>
      <c r="D278" s="384"/>
      <c r="E278" s="384"/>
      <c r="F278" s="384"/>
      <c r="G278" s="385"/>
    </row>
    <row r="279" spans="1:7" x14ac:dyDescent="0.25">
      <c r="A279" s="377" t="s">
        <v>18</v>
      </c>
      <c r="B279" s="386" t="s">
        <v>1</v>
      </c>
      <c r="C279" s="388" t="s">
        <v>36</v>
      </c>
      <c r="D279" s="389"/>
      <c r="E279" s="388" t="s">
        <v>37</v>
      </c>
      <c r="F279" s="389"/>
      <c r="G279" s="386" t="s">
        <v>16</v>
      </c>
    </row>
    <row r="280" spans="1:7" x14ac:dyDescent="0.25">
      <c r="A280" s="379"/>
      <c r="B280" s="387"/>
      <c r="C280" s="279" t="s">
        <v>35</v>
      </c>
      <c r="D280" s="279" t="s">
        <v>17</v>
      </c>
      <c r="E280" s="98" t="s">
        <v>38</v>
      </c>
      <c r="F280" s="105" t="s">
        <v>17</v>
      </c>
      <c r="G280" s="387"/>
    </row>
    <row r="281" spans="1:7" x14ac:dyDescent="0.25">
      <c r="A281" s="102">
        <f>IF($E$1="A - PAAP Debris",9226,IF(OR($E$1="A - Debris",$E$1="B - EPM"),"N/A",9007))</f>
        <v>9007</v>
      </c>
      <c r="B281" s="100" t="s">
        <v>43</v>
      </c>
      <c r="C281" s="126">
        <f>IF(A278="Input Damage Inventory Number",0,VLOOKUP(A278,LABOR!$BQ$127:$BZ$151,8,0))</f>
        <v>0</v>
      </c>
      <c r="D281" s="127">
        <f>IF(A278="Input Damage Inventory Number",0,VLOOKUP(A278,LABOR!$BQ$127:$BZ$151,2,0))</f>
        <v>0</v>
      </c>
      <c r="E281" s="124"/>
      <c r="F281" s="125"/>
      <c r="G281" s="69">
        <f>IF(OR($E$1="A - Debris",$E$1="B - EPM"),0,IF(A278="Input Damage Inventory Number",0,VLOOKUP(A278,LABOR!$BQ$127:$BZ$151,5,0)))</f>
        <v>0</v>
      </c>
    </row>
    <row r="282" spans="1:7" x14ac:dyDescent="0.25">
      <c r="A282" s="102">
        <f>IF($E$1="A - PAAP Debris",9227,IF($E$1="A - Debris",9100,9007))</f>
        <v>9007</v>
      </c>
      <c r="B282" s="100" t="s">
        <v>44</v>
      </c>
      <c r="C282" s="126">
        <f>IF(A278="Input Damage Inventory Number",0,LOOKUP(A278,LABOR!$BQ$127:$BQ$151,LABOR!$BY$127:$BY$151)+LOOKUP(A278,LABOR!$BQ$127:$BQ$151,LABOR!$BZ$127:$BZ$151))</f>
        <v>0</v>
      </c>
      <c r="D282" s="127">
        <f>IF(A278="Input Damage Inventory Number",0,LOOKUP(A278,LABOR!$BQ$127:$BQ$146,LABOR!$BS$127:$BS$146)+LOOKUP(A278,LABOR!$BQ$127:$BQ$146,LABOR!$BT$127:$BT$146))</f>
        <v>0</v>
      </c>
      <c r="E282" s="124"/>
      <c r="F282" s="125"/>
      <c r="G282" s="69">
        <f>IF(A278="Input Damage Inventory Number",0,LOOKUP(A278,LABOR!$BQ$127:$BQ$151,LABOR!$BV$127:$BV$151)+LOOKUP(A278,LABOR!$BQ$127:$BQ$151,LABOR!$BW$127:$BW$151))</f>
        <v>0</v>
      </c>
    </row>
    <row r="283" spans="1:7" x14ac:dyDescent="0.25">
      <c r="A283" s="102">
        <v>9008</v>
      </c>
      <c r="B283" s="100" t="s">
        <v>45</v>
      </c>
      <c r="C283" s="126"/>
      <c r="D283" s="127"/>
      <c r="E283" s="124">
        <f>IF(A278="Input Damage Inventory Number",0,LOOKUP(A278,EQUIPMENT!$AO$125:$AO$149,EQUIPMENT!$AR$125:$AR$149))</f>
        <v>0</v>
      </c>
      <c r="F283" s="125">
        <f>IF(A278="Input Damage Inventory Number",0,LOOKUP(A278,EQUIPMENT!$AO$125:$AO$149,EQUIPMENT!$AP$125:$AP$149))</f>
        <v>0</v>
      </c>
      <c r="G283" s="69">
        <f>IF(A278="Input Damage Inventory Number",0,LOOKUP(A278,EQUIPMENT!$AO$125:$AO$149,EQUIPMENT!$AQ$125:$AQ$149))</f>
        <v>0</v>
      </c>
    </row>
    <row r="284" spans="1:7" x14ac:dyDescent="0.25">
      <c r="A284" s="102">
        <v>9009</v>
      </c>
      <c r="B284" s="100" t="s">
        <v>46</v>
      </c>
      <c r="C284" s="126"/>
      <c r="D284" s="127"/>
      <c r="E284" s="124"/>
      <c r="F284" s="125"/>
      <c r="G284" s="69">
        <f>IF(A278="Input Damage Inventory Number",0,LOOKUP(A278,MATERIALS!$I$124:$I$148,MATERIALS!$J$124:$J$148))</f>
        <v>0</v>
      </c>
    </row>
    <row r="285" spans="1:7" x14ac:dyDescent="0.25">
      <c r="A285" s="102">
        <v>9004</v>
      </c>
      <c r="B285" s="100" t="s">
        <v>6</v>
      </c>
      <c r="C285" s="126"/>
      <c r="D285" s="127"/>
      <c r="E285" s="124"/>
      <c r="F285" s="125"/>
      <c r="G285" s="69">
        <f>IF(A278="Input Damage Inventory Number",0,LOOKUP(A278,'RENTAL EQUIPMENT'!$F$124:$F$148,'RENTAL EQUIPMENT'!$G$124:$G$148))</f>
        <v>0</v>
      </c>
    </row>
    <row r="286" spans="1:7" x14ac:dyDescent="0.25">
      <c r="A286" s="102">
        <f>IF($E$1="A - PAAP Debris",9231,IF($E$1="A - Debris",9102,9001))</f>
        <v>9001</v>
      </c>
      <c r="B286" s="100" t="s">
        <v>3</v>
      </c>
      <c r="C286" s="126"/>
      <c r="D286" s="127"/>
      <c r="E286" s="124"/>
      <c r="F286" s="125"/>
      <c r="G286" s="69">
        <f>IF(A278="Input Damage Inventory Number",0,LOOKUP(A278,CONTRACT!$I$124:$I$148,CONTRACT!$J$124:$J$148))</f>
        <v>0</v>
      </c>
    </row>
    <row r="287" spans="1:7" x14ac:dyDescent="0.25">
      <c r="A287" s="102">
        <f>IF(OR($E$1="A - Debris",$E$1="A - PAAP Debris",$E$1="B - EPM"),9025,9028)</f>
        <v>9028</v>
      </c>
      <c r="B287" s="100" t="s">
        <v>1749</v>
      </c>
      <c r="C287" s="126">
        <f>'DONATED LABOR'!AN420</f>
        <v>0</v>
      </c>
      <c r="D287" s="127">
        <f>'DONATED LABOR'!AL420</f>
        <v>0</v>
      </c>
      <c r="E287" s="124"/>
      <c r="F287" s="125"/>
      <c r="G287" s="69">
        <f>IF(A278="Input Damage Inventory Number",0,LOOKUP(A278,'DONATED LABOR'!$AK$142:$AK$166,'DONATED LABOR'!$AM$142:$AM$166))</f>
        <v>0</v>
      </c>
    </row>
    <row r="288" spans="1:7" x14ac:dyDescent="0.25">
      <c r="A288" s="102">
        <f>IF(OR($E$1="A - Debris",$E$1="A - PAAP Debris",$E$1="B - EPM"),9023,9026)</f>
        <v>9026</v>
      </c>
      <c r="B288" s="100" t="s">
        <v>1750</v>
      </c>
      <c r="C288" s="126"/>
      <c r="D288" s="127"/>
      <c r="E288" s="124">
        <f>IF(A278="Input Damage Inventory Number",0,LOOKUP(A278,'DONATED EQUIPMENT'!$AO$51:$AO$75,'DONATED EQUIPMENT'!$AR$51:$AR$75))</f>
        <v>0</v>
      </c>
      <c r="F288" s="125">
        <f>IF(A278="Input Damage Inventory Number",0,LOOKUP(A278,'DONATED EQUIPMENT'!$AO$51:$AO$75,'DONATED EQUIPMENT'!$AP$51:$AP$75))</f>
        <v>0</v>
      </c>
      <c r="G288" s="69">
        <f>IF(A278="Input Damage Inventory Number",0,LOOKUP(A278,'DONATED EQUIPMENT'!$AO$51:$AO$75,'DONATED EQUIPMENT'!$AQ$51:$AQ$75))</f>
        <v>0</v>
      </c>
    </row>
    <row r="289" spans="1:7" x14ac:dyDescent="0.25">
      <c r="A289" s="102">
        <f>IF(OR($E$1="A - Debris",$E$1="A - PAAP Debris",$E$1="B - EPM"),9024,9027)</f>
        <v>9027</v>
      </c>
      <c r="B289" s="100" t="s">
        <v>1751</v>
      </c>
      <c r="C289" s="126"/>
      <c r="D289" s="127"/>
      <c r="E289" s="124"/>
      <c r="F289" s="125"/>
      <c r="G289" s="69">
        <f>IF(A278="Input Damage Inventory Number",0,LOOKUP(A278,'DONATED MATERIALS'!$F$29:$F$53,'DONATED MATERIALS'!$G$29:$G$53))</f>
        <v>0</v>
      </c>
    </row>
    <row r="290" spans="1:7" x14ac:dyDescent="0.25">
      <c r="A290" s="380" t="s">
        <v>7</v>
      </c>
      <c r="B290" s="381"/>
      <c r="C290" s="381"/>
      <c r="D290" s="381"/>
      <c r="E290" s="381"/>
      <c r="F290" s="382"/>
      <c r="G290" s="133">
        <f>SUM(G281:G289)</f>
        <v>0</v>
      </c>
    </row>
    <row r="292" spans="1:7" x14ac:dyDescent="0.25">
      <c r="A292" s="383" t="s">
        <v>1761</v>
      </c>
      <c r="B292" s="384"/>
      <c r="C292" s="384"/>
      <c r="D292" s="384"/>
      <c r="E292" s="384"/>
      <c r="F292" s="384"/>
      <c r="G292" s="385"/>
    </row>
    <row r="293" spans="1:7" x14ac:dyDescent="0.25">
      <c r="A293" s="377" t="s">
        <v>18</v>
      </c>
      <c r="B293" s="386" t="s">
        <v>1</v>
      </c>
      <c r="C293" s="388" t="s">
        <v>36</v>
      </c>
      <c r="D293" s="389"/>
      <c r="E293" s="388" t="s">
        <v>37</v>
      </c>
      <c r="F293" s="389"/>
      <c r="G293" s="386" t="s">
        <v>16</v>
      </c>
    </row>
    <row r="294" spans="1:7" x14ac:dyDescent="0.25">
      <c r="A294" s="379"/>
      <c r="B294" s="387"/>
      <c r="C294" s="279" t="s">
        <v>35</v>
      </c>
      <c r="D294" s="279" t="s">
        <v>17</v>
      </c>
      <c r="E294" s="98" t="s">
        <v>38</v>
      </c>
      <c r="F294" s="105" t="s">
        <v>17</v>
      </c>
      <c r="G294" s="387"/>
    </row>
    <row r="295" spans="1:7" x14ac:dyDescent="0.25">
      <c r="A295" s="102">
        <f>IF($E$1="A - PAAP Debris",9226,IF(OR($E$1="A - Debris",$E$1="B - EPM"),"N/A",9007))</f>
        <v>9007</v>
      </c>
      <c r="B295" s="100" t="s">
        <v>43</v>
      </c>
      <c r="C295" s="126">
        <f>IF(A292="Input Damage Inventory Number",0,VLOOKUP(A292,LABOR!$BQ$127:$BZ$151,8,0))</f>
        <v>0</v>
      </c>
      <c r="D295" s="127">
        <f>IF(A292="Input Damage Inventory Number",0,VLOOKUP(A292,LABOR!$BQ$127:$BZ$151,2,0))</f>
        <v>0</v>
      </c>
      <c r="E295" s="124"/>
      <c r="F295" s="125"/>
      <c r="G295" s="69">
        <f>IF(OR($E$1="A - Debris",$E$1="B - EPM"),0,IF(A292="Input Damage Inventory Number",0,VLOOKUP(A292,LABOR!$BQ$127:$BZ$151,5,0)))</f>
        <v>0</v>
      </c>
    </row>
    <row r="296" spans="1:7" x14ac:dyDescent="0.25">
      <c r="A296" s="102">
        <f>IF($E$1="A - PAAP Debris",9227,IF($E$1="A - Debris",9100,9007))</f>
        <v>9007</v>
      </c>
      <c r="B296" s="100" t="s">
        <v>44</v>
      </c>
      <c r="C296" s="126">
        <f>IF(A292="Input Damage Inventory Number",0,LOOKUP(A292,LABOR!$BQ$127:$BQ$151,LABOR!$BY$127:$BY$151)+LOOKUP(A292,LABOR!$BQ$127:$BQ$151,LABOR!$BZ$127:$BZ$151))</f>
        <v>0</v>
      </c>
      <c r="D296" s="127">
        <f>IF(A292="Input Damage Inventory Number",0,LOOKUP(A292,LABOR!$BQ$127:$BQ$146,LABOR!$BS$127:$BS$146)+LOOKUP(A292,LABOR!$BQ$127:$BQ$146,LABOR!$BT$127:$BT$146))</f>
        <v>0</v>
      </c>
      <c r="E296" s="124"/>
      <c r="F296" s="125"/>
      <c r="G296" s="69">
        <f>IF(A292="Input Damage Inventory Number",0,LOOKUP(A292,LABOR!$BQ$127:$BQ$151,LABOR!$BV$127:$BV$151)+LOOKUP(A292,LABOR!$BQ$127:$BQ$151,LABOR!$BW$127:$BW$151))</f>
        <v>0</v>
      </c>
    </row>
    <row r="297" spans="1:7" x14ac:dyDescent="0.25">
      <c r="A297" s="102">
        <v>9008</v>
      </c>
      <c r="B297" s="100" t="s">
        <v>45</v>
      </c>
      <c r="C297" s="126"/>
      <c r="D297" s="127"/>
      <c r="E297" s="124">
        <f>IF(A292="Input Damage Inventory Number",0,LOOKUP(A292,EQUIPMENT!$AO$125:$AO$149,EQUIPMENT!$AR$125:$AR$149))</f>
        <v>0</v>
      </c>
      <c r="F297" s="125">
        <f>IF(A292="Input Damage Inventory Number",0,LOOKUP(A292,EQUIPMENT!$AO$125:$AO$149,EQUIPMENT!$AP$125:$AP$149))</f>
        <v>0</v>
      </c>
      <c r="G297" s="69">
        <f>IF(A292="Input Damage Inventory Number",0,LOOKUP(A292,EQUIPMENT!$AO$125:$AO$149,EQUIPMENT!$AQ$125:$AQ$149))</f>
        <v>0</v>
      </c>
    </row>
    <row r="298" spans="1:7" x14ac:dyDescent="0.25">
      <c r="A298" s="102">
        <v>9009</v>
      </c>
      <c r="B298" s="100" t="s">
        <v>46</v>
      </c>
      <c r="C298" s="126"/>
      <c r="D298" s="127"/>
      <c r="E298" s="124"/>
      <c r="F298" s="125"/>
      <c r="G298" s="69">
        <f>IF(A292="Input Damage Inventory Number",0,LOOKUP(A292,MATERIALS!$I$124:$I$148,MATERIALS!$J$124:$J$148))</f>
        <v>0</v>
      </c>
    </row>
    <row r="299" spans="1:7" x14ac:dyDescent="0.25">
      <c r="A299" s="102">
        <v>9004</v>
      </c>
      <c r="B299" s="100" t="s">
        <v>6</v>
      </c>
      <c r="C299" s="126"/>
      <c r="D299" s="127"/>
      <c r="E299" s="124"/>
      <c r="F299" s="125"/>
      <c r="G299" s="69">
        <f>IF(A292="Input Damage Inventory Number",0,LOOKUP(A292,'RENTAL EQUIPMENT'!$F$124:$F$148,'RENTAL EQUIPMENT'!$G$124:$G$148))</f>
        <v>0</v>
      </c>
    </row>
    <row r="300" spans="1:7" x14ac:dyDescent="0.25">
      <c r="A300" s="102">
        <f>IF($E$1="A - PAAP Debris",9231,IF($E$1="A - Debris",9102,9001))</f>
        <v>9001</v>
      </c>
      <c r="B300" s="100" t="s">
        <v>3</v>
      </c>
      <c r="C300" s="126"/>
      <c r="D300" s="127"/>
      <c r="E300" s="124"/>
      <c r="F300" s="125"/>
      <c r="G300" s="69">
        <f>IF(A292="Input Damage Inventory Number",0,LOOKUP(A292,CONTRACT!$I$124:$I$148,CONTRACT!$J$124:$J$148))</f>
        <v>0</v>
      </c>
    </row>
    <row r="301" spans="1:7" x14ac:dyDescent="0.25">
      <c r="A301" s="102">
        <f>IF(OR($E$1="A - Debris",$E$1="A - PAAP Debris",$E$1="B - EPM"),9025,9028)</f>
        <v>9028</v>
      </c>
      <c r="B301" s="100" t="s">
        <v>1749</v>
      </c>
      <c r="C301" s="126">
        <f>'DONATED LABOR'!AN434</f>
        <v>0</v>
      </c>
      <c r="D301" s="127">
        <f>'DONATED LABOR'!AL434</f>
        <v>0</v>
      </c>
      <c r="E301" s="124"/>
      <c r="F301" s="125"/>
      <c r="G301" s="69">
        <f>IF(A292="Input Damage Inventory Number",0,LOOKUP(A292,'DONATED LABOR'!$AK$142:$AK$166,'DONATED LABOR'!$AM$142:$AM$166))</f>
        <v>0</v>
      </c>
    </row>
    <row r="302" spans="1:7" x14ac:dyDescent="0.25">
      <c r="A302" s="102">
        <f>IF(OR($E$1="A - Debris",$E$1="A - PAAP Debris",$E$1="B - EPM"),9023,9026)</f>
        <v>9026</v>
      </c>
      <c r="B302" s="100" t="s">
        <v>1750</v>
      </c>
      <c r="C302" s="126"/>
      <c r="D302" s="127"/>
      <c r="E302" s="124">
        <f>IF(A292="Input Damage Inventory Number",0,LOOKUP(A292,'DONATED EQUIPMENT'!$AO$51:$AO$75,'DONATED EQUIPMENT'!$AR$51:$AR$75))</f>
        <v>0</v>
      </c>
      <c r="F302" s="125">
        <f>IF(A292="Input Damage Inventory Number",0,LOOKUP(A292,'DONATED EQUIPMENT'!$AO$51:$AO$75,'DONATED EQUIPMENT'!$AP$51:$AP$75))</f>
        <v>0</v>
      </c>
      <c r="G302" s="69">
        <f>IF(A292="Input Damage Inventory Number",0,LOOKUP(A292,'DONATED EQUIPMENT'!$AO$51:$AO$75,'DONATED EQUIPMENT'!$AQ$51:$AQ$75))</f>
        <v>0</v>
      </c>
    </row>
    <row r="303" spans="1:7" x14ac:dyDescent="0.25">
      <c r="A303" s="102">
        <f>IF(OR($E$1="A - Debris",$E$1="A - PAAP Debris",$E$1="B - EPM"),9024,9027)</f>
        <v>9027</v>
      </c>
      <c r="B303" s="100" t="s">
        <v>1751</v>
      </c>
      <c r="C303" s="126"/>
      <c r="D303" s="127"/>
      <c r="E303" s="124"/>
      <c r="F303" s="125"/>
      <c r="G303" s="69">
        <f>IF(A292="Input Damage Inventory Number",0,LOOKUP(A292,'DONATED MATERIALS'!$F$29:$F$53,'DONATED MATERIALS'!$G$29:$G$53))</f>
        <v>0</v>
      </c>
    </row>
    <row r="304" spans="1:7" x14ac:dyDescent="0.25">
      <c r="A304" s="380" t="s">
        <v>7</v>
      </c>
      <c r="B304" s="381"/>
      <c r="C304" s="381"/>
      <c r="D304" s="381"/>
      <c r="E304" s="381"/>
      <c r="F304" s="382"/>
      <c r="G304" s="133">
        <f>SUM(G295:G303)</f>
        <v>0</v>
      </c>
    </row>
    <row r="306" spans="1:7" x14ac:dyDescent="0.25">
      <c r="A306" s="383" t="s">
        <v>1761</v>
      </c>
      <c r="B306" s="384"/>
      <c r="C306" s="384"/>
      <c r="D306" s="384"/>
      <c r="E306" s="384"/>
      <c r="F306" s="384"/>
      <c r="G306" s="385"/>
    </row>
    <row r="307" spans="1:7" x14ac:dyDescent="0.25">
      <c r="A307" s="377" t="s">
        <v>18</v>
      </c>
      <c r="B307" s="386" t="s">
        <v>1</v>
      </c>
      <c r="C307" s="388" t="s">
        <v>36</v>
      </c>
      <c r="D307" s="389"/>
      <c r="E307" s="388" t="s">
        <v>37</v>
      </c>
      <c r="F307" s="389"/>
      <c r="G307" s="386" t="s">
        <v>16</v>
      </c>
    </row>
    <row r="308" spans="1:7" x14ac:dyDescent="0.25">
      <c r="A308" s="379"/>
      <c r="B308" s="387"/>
      <c r="C308" s="283" t="s">
        <v>35</v>
      </c>
      <c r="D308" s="283" t="s">
        <v>17</v>
      </c>
      <c r="E308" s="98" t="s">
        <v>38</v>
      </c>
      <c r="F308" s="105" t="s">
        <v>17</v>
      </c>
      <c r="G308" s="387"/>
    </row>
    <row r="309" spans="1:7" x14ac:dyDescent="0.25">
      <c r="A309" s="102">
        <f>IF($E$1="A - PAAP Debris",9226,IF(OR($E$1="A - Debris",$E$1="B - EPM"),"N/A",9007))</f>
        <v>9007</v>
      </c>
      <c r="B309" s="100" t="s">
        <v>43</v>
      </c>
      <c r="C309" s="126">
        <f>IF(A306="Input Damage Inventory Number",0,VLOOKUP(A306,LABOR!$BQ$127:$BZ$151,8,0))</f>
        <v>0</v>
      </c>
      <c r="D309" s="127">
        <f>IF(A306="Input Damage Inventory Number",0,VLOOKUP(A306,LABOR!$BQ$127:$BZ$151,2,0))</f>
        <v>0</v>
      </c>
      <c r="E309" s="124"/>
      <c r="F309" s="125"/>
      <c r="G309" s="69">
        <f>IF(OR($E$1="A - Debris",$E$1="B - EPM"),0,IF(A306="Input Damage Inventory Number",0,VLOOKUP(A306,LABOR!$BQ$127:$BZ$151,5,0)))</f>
        <v>0</v>
      </c>
    </row>
    <row r="310" spans="1:7" x14ac:dyDescent="0.25">
      <c r="A310" s="102">
        <f>IF($E$1="A - PAAP Debris",9227,IF($E$1="A - Debris",9100,9007))</f>
        <v>9007</v>
      </c>
      <c r="B310" s="100" t="s">
        <v>44</v>
      </c>
      <c r="C310" s="126">
        <f>IF(A306="Input Damage Inventory Number",0,LOOKUP(A306,LABOR!$BQ$127:$BQ$151,LABOR!$BY$127:$BY$151)+LOOKUP(A306,LABOR!$BQ$127:$BQ$151,LABOR!$BZ$127:$BZ$151))</f>
        <v>0</v>
      </c>
      <c r="D310" s="127">
        <f>IF(A306="Input Damage Inventory Number",0,LOOKUP(A306,LABOR!$BQ$127:$BQ$146,LABOR!$BS$127:$BS$146)+LOOKUP(A306,LABOR!$BQ$127:$BQ$146,LABOR!$BT$127:$BT$146))</f>
        <v>0</v>
      </c>
      <c r="E310" s="124"/>
      <c r="F310" s="125"/>
      <c r="G310" s="69">
        <f>IF(A306="Input Damage Inventory Number",0,LOOKUP(A306,LABOR!$BQ$127:$BQ$151,LABOR!$BV$127:$BV$151)+LOOKUP(A306,LABOR!$BQ$127:$BQ$151,LABOR!$BW$127:$BW$151))</f>
        <v>0</v>
      </c>
    </row>
    <row r="311" spans="1:7" x14ac:dyDescent="0.25">
      <c r="A311" s="102">
        <v>9008</v>
      </c>
      <c r="B311" s="100" t="s">
        <v>45</v>
      </c>
      <c r="C311" s="126"/>
      <c r="D311" s="127"/>
      <c r="E311" s="124">
        <f>IF(A306="Input Damage Inventory Number",0,LOOKUP(A306,EQUIPMENT!$AO$125:$AO$149,EQUIPMENT!$AR$125:$AR$149))</f>
        <v>0</v>
      </c>
      <c r="F311" s="125">
        <f>IF(A306="Input Damage Inventory Number",0,LOOKUP(A306,EQUIPMENT!$AO$125:$AO$149,EQUIPMENT!$AP$125:$AP$149))</f>
        <v>0</v>
      </c>
      <c r="G311" s="69">
        <f>IF(A306="Input Damage Inventory Number",0,LOOKUP(A306,EQUIPMENT!$AO$125:$AO$149,EQUIPMENT!$AQ$125:$AQ$149))</f>
        <v>0</v>
      </c>
    </row>
    <row r="312" spans="1:7" x14ac:dyDescent="0.25">
      <c r="A312" s="102">
        <v>9009</v>
      </c>
      <c r="B312" s="100" t="s">
        <v>46</v>
      </c>
      <c r="C312" s="126"/>
      <c r="D312" s="127"/>
      <c r="E312" s="124"/>
      <c r="F312" s="125"/>
      <c r="G312" s="69">
        <f>IF(A306="Input Damage Inventory Number",0,LOOKUP(A306,MATERIALS!$I$124:$I$148,MATERIALS!$J$124:$J$148))</f>
        <v>0</v>
      </c>
    </row>
    <row r="313" spans="1:7" x14ac:dyDescent="0.25">
      <c r="A313" s="102">
        <v>9004</v>
      </c>
      <c r="B313" s="100" t="s">
        <v>6</v>
      </c>
      <c r="C313" s="126"/>
      <c r="D313" s="127"/>
      <c r="E313" s="124"/>
      <c r="F313" s="125"/>
      <c r="G313" s="69">
        <f>IF(A306="Input Damage Inventory Number",0,LOOKUP(A306,'RENTAL EQUIPMENT'!$F$124:$F$148,'RENTAL EQUIPMENT'!$G$124:$G$148))</f>
        <v>0</v>
      </c>
    </row>
    <row r="314" spans="1:7" x14ac:dyDescent="0.25">
      <c r="A314" s="102">
        <f>IF($E$1="A - PAAP Debris",9231,IF($E$1="A - Debris",9102,9001))</f>
        <v>9001</v>
      </c>
      <c r="B314" s="100" t="s">
        <v>3</v>
      </c>
      <c r="C314" s="126"/>
      <c r="D314" s="127"/>
      <c r="E314" s="124"/>
      <c r="F314" s="125"/>
      <c r="G314" s="69">
        <f>IF(A306="Input Damage Inventory Number",0,LOOKUP(A306,CONTRACT!$I$124:$I$148,CONTRACT!$J$124:$J$148))</f>
        <v>0</v>
      </c>
    </row>
    <row r="315" spans="1:7" x14ac:dyDescent="0.25">
      <c r="A315" s="102">
        <f>IF(OR($E$1="A - Debris",$E$1="A - PAAP Debris",$E$1="B - EPM"),9025,9028)</f>
        <v>9028</v>
      </c>
      <c r="B315" s="100" t="s">
        <v>1749</v>
      </c>
      <c r="C315" s="126">
        <f>'DONATED LABOR'!AN449</f>
        <v>0</v>
      </c>
      <c r="D315" s="127">
        <f>'DONATED LABOR'!AL449</f>
        <v>0</v>
      </c>
      <c r="E315" s="124"/>
      <c r="F315" s="125"/>
      <c r="G315" s="69">
        <f>IF(A306="Input Damage Inventory Number",0,LOOKUP(A306,'DONATED LABOR'!$AK$142:$AK$166,'DONATED LABOR'!$AM$142:$AM$166))</f>
        <v>0</v>
      </c>
    </row>
    <row r="316" spans="1:7" x14ac:dyDescent="0.25">
      <c r="A316" s="102">
        <f>IF(OR($E$1="A - Debris",$E$1="A - PAAP Debris",$E$1="B - EPM"),9023,9026)</f>
        <v>9026</v>
      </c>
      <c r="B316" s="100" t="s">
        <v>1750</v>
      </c>
      <c r="C316" s="126"/>
      <c r="D316" s="127"/>
      <c r="E316" s="124">
        <f>IF(A306="Input Damage Inventory Number",0,LOOKUP(A306,'DONATED EQUIPMENT'!$AO$51:$AO$75,'DONATED EQUIPMENT'!$AR$51:$AR$75))</f>
        <v>0</v>
      </c>
      <c r="F316" s="125">
        <f>IF(A306="Input Damage Inventory Number",0,LOOKUP(A306,'DONATED EQUIPMENT'!$AO$51:$AO$75,'DONATED EQUIPMENT'!$AP$51:$AP$75))</f>
        <v>0</v>
      </c>
      <c r="G316" s="69">
        <f>IF(A306="Input Damage Inventory Number",0,LOOKUP(A306,'DONATED EQUIPMENT'!$AO$51:$AO$75,'DONATED EQUIPMENT'!$AQ$51:$AQ$75))</f>
        <v>0</v>
      </c>
    </row>
    <row r="317" spans="1:7" x14ac:dyDescent="0.25">
      <c r="A317" s="102">
        <f>IF(OR($E$1="A - Debris",$E$1="A - PAAP Debris",$E$1="B - EPM"),9024,9027)</f>
        <v>9027</v>
      </c>
      <c r="B317" s="100" t="s">
        <v>1751</v>
      </c>
      <c r="C317" s="126"/>
      <c r="D317" s="127"/>
      <c r="E317" s="124"/>
      <c r="F317" s="125"/>
      <c r="G317" s="69">
        <f>IF(A306="Input Damage Inventory Number",0,LOOKUP(A306,'DONATED MATERIALS'!$F$29:$F$53,'DONATED MATERIALS'!$G$29:$G$53))</f>
        <v>0</v>
      </c>
    </row>
    <row r="318" spans="1:7" x14ac:dyDescent="0.25">
      <c r="A318" s="380" t="s">
        <v>7</v>
      </c>
      <c r="B318" s="381"/>
      <c r="C318" s="381"/>
      <c r="D318" s="381"/>
      <c r="E318" s="381"/>
      <c r="F318" s="382"/>
      <c r="G318" s="133">
        <f>SUM(G309:G317)</f>
        <v>0</v>
      </c>
    </row>
    <row r="320" spans="1:7" x14ac:dyDescent="0.25">
      <c r="A320" s="383" t="s">
        <v>1761</v>
      </c>
      <c r="B320" s="384"/>
      <c r="C320" s="384"/>
      <c r="D320" s="384"/>
      <c r="E320" s="384"/>
      <c r="F320" s="384"/>
      <c r="G320" s="385"/>
    </row>
    <row r="321" spans="1:7" x14ac:dyDescent="0.25">
      <c r="A321" s="377" t="s">
        <v>18</v>
      </c>
      <c r="B321" s="386" t="s">
        <v>1</v>
      </c>
      <c r="C321" s="388" t="s">
        <v>36</v>
      </c>
      <c r="D321" s="389"/>
      <c r="E321" s="388" t="s">
        <v>37</v>
      </c>
      <c r="F321" s="389"/>
      <c r="G321" s="386" t="s">
        <v>16</v>
      </c>
    </row>
    <row r="322" spans="1:7" x14ac:dyDescent="0.25">
      <c r="A322" s="379"/>
      <c r="B322" s="387"/>
      <c r="C322" s="283" t="s">
        <v>35</v>
      </c>
      <c r="D322" s="283" t="s">
        <v>17</v>
      </c>
      <c r="E322" s="98" t="s">
        <v>38</v>
      </c>
      <c r="F322" s="105" t="s">
        <v>17</v>
      </c>
      <c r="G322" s="387"/>
    </row>
    <row r="323" spans="1:7" x14ac:dyDescent="0.25">
      <c r="A323" s="102">
        <f>IF($E$1="A - PAAP Debris",9226,IF(OR($E$1="A - Debris",$E$1="B - EPM"),"N/A",9007))</f>
        <v>9007</v>
      </c>
      <c r="B323" s="100" t="s">
        <v>43</v>
      </c>
      <c r="C323" s="126">
        <f>IF(A320="Input Damage Inventory Number",0,VLOOKUP(A320,LABOR!$BQ$127:$BZ$151,8,0))</f>
        <v>0</v>
      </c>
      <c r="D323" s="127">
        <f>IF(A320="Input Damage Inventory Number",0,VLOOKUP(A320,LABOR!$BQ$127:$BZ$151,2,0))</f>
        <v>0</v>
      </c>
      <c r="E323" s="124"/>
      <c r="F323" s="125"/>
      <c r="G323" s="69">
        <f>IF(OR($E$1="A - Debris",$E$1="B - EPM"),0,IF(A320="Input Damage Inventory Number",0,VLOOKUP(A320,LABOR!$BQ$127:$BZ$151,5,0)))</f>
        <v>0</v>
      </c>
    </row>
    <row r="324" spans="1:7" x14ac:dyDescent="0.25">
      <c r="A324" s="102">
        <f>IF($E$1="A - PAAP Debris",9227,IF($E$1="A - Debris",9100,9007))</f>
        <v>9007</v>
      </c>
      <c r="B324" s="100" t="s">
        <v>44</v>
      </c>
      <c r="C324" s="126">
        <f>IF(A320="Input Damage Inventory Number",0,LOOKUP(A320,LABOR!$BQ$127:$BQ$151,LABOR!$BY$127:$BY$151)+LOOKUP(A320,LABOR!$BQ$127:$BQ$151,LABOR!$BZ$127:$BZ$151))</f>
        <v>0</v>
      </c>
      <c r="D324" s="127">
        <f>IF(A320="Input Damage Inventory Number",0,LOOKUP(A320,LABOR!$BQ$127:$BQ$146,LABOR!$BS$127:$BS$146)+LOOKUP(A320,LABOR!$BQ$127:$BQ$146,LABOR!$BT$127:$BT$146))</f>
        <v>0</v>
      </c>
      <c r="E324" s="124"/>
      <c r="F324" s="125"/>
      <c r="G324" s="69">
        <f>IF(A320="Input Damage Inventory Number",0,LOOKUP(A320,LABOR!$BQ$127:$BQ$151,LABOR!$BV$127:$BV$151)+LOOKUP(A320,LABOR!$BQ$127:$BQ$151,LABOR!$BW$127:$BW$151))</f>
        <v>0</v>
      </c>
    </row>
    <row r="325" spans="1:7" x14ac:dyDescent="0.25">
      <c r="A325" s="102">
        <v>9008</v>
      </c>
      <c r="B325" s="100" t="s">
        <v>45</v>
      </c>
      <c r="C325" s="126"/>
      <c r="D325" s="127"/>
      <c r="E325" s="124">
        <f>IF(A320="Input Damage Inventory Number",0,LOOKUP(A320,EQUIPMENT!$AO$125:$AO$149,EQUIPMENT!$AR$125:$AR$149))</f>
        <v>0</v>
      </c>
      <c r="F325" s="125">
        <f>IF(A320="Input Damage Inventory Number",0,LOOKUP(A320,EQUIPMENT!$AO$125:$AO$149,EQUIPMENT!$AP$125:$AP$149))</f>
        <v>0</v>
      </c>
      <c r="G325" s="69">
        <f>IF(A320="Input Damage Inventory Number",0,LOOKUP(A320,EQUIPMENT!$AO$125:$AO$149,EQUIPMENT!$AQ$125:$AQ$149))</f>
        <v>0</v>
      </c>
    </row>
    <row r="326" spans="1:7" x14ac:dyDescent="0.25">
      <c r="A326" s="102">
        <v>9009</v>
      </c>
      <c r="B326" s="100" t="s">
        <v>46</v>
      </c>
      <c r="C326" s="126"/>
      <c r="D326" s="127"/>
      <c r="E326" s="124"/>
      <c r="F326" s="125"/>
      <c r="G326" s="69">
        <f>IF(A320="Input Damage Inventory Number",0,LOOKUP(A320,MATERIALS!$I$124:$I$148,MATERIALS!$J$124:$J$148))</f>
        <v>0</v>
      </c>
    </row>
    <row r="327" spans="1:7" x14ac:dyDescent="0.25">
      <c r="A327" s="102">
        <v>9004</v>
      </c>
      <c r="B327" s="100" t="s">
        <v>6</v>
      </c>
      <c r="C327" s="126"/>
      <c r="D327" s="127"/>
      <c r="E327" s="124"/>
      <c r="F327" s="125"/>
      <c r="G327" s="69">
        <f>IF(A320="Input Damage Inventory Number",0,LOOKUP(A320,'RENTAL EQUIPMENT'!$F$124:$F$148,'RENTAL EQUIPMENT'!$G$124:$G$148))</f>
        <v>0</v>
      </c>
    </row>
    <row r="328" spans="1:7" x14ac:dyDescent="0.25">
      <c r="A328" s="102">
        <f>IF($E$1="A - PAAP Debris",9231,IF($E$1="A - Debris",9102,9001))</f>
        <v>9001</v>
      </c>
      <c r="B328" s="100" t="s">
        <v>3</v>
      </c>
      <c r="C328" s="126"/>
      <c r="D328" s="127"/>
      <c r="E328" s="124"/>
      <c r="F328" s="125"/>
      <c r="G328" s="69">
        <f>IF(A320="Input Damage Inventory Number",0,LOOKUP(A320,CONTRACT!$I$124:$I$148,CONTRACT!$J$124:$J$148))</f>
        <v>0</v>
      </c>
    </row>
    <row r="329" spans="1:7" x14ac:dyDescent="0.25">
      <c r="A329" s="102">
        <f>IF(OR($E$1="A - Debris",$E$1="A - PAAP Debris",$E$1="B - EPM"),9025,9028)</f>
        <v>9028</v>
      </c>
      <c r="B329" s="100" t="s">
        <v>1749</v>
      </c>
      <c r="C329" s="126">
        <f>'DONATED LABOR'!AN464</f>
        <v>0</v>
      </c>
      <c r="D329" s="127">
        <f>'DONATED LABOR'!AL464</f>
        <v>0</v>
      </c>
      <c r="E329" s="124"/>
      <c r="F329" s="125"/>
      <c r="G329" s="69">
        <f>IF(A320="Input Damage Inventory Number",0,LOOKUP(A320,'DONATED LABOR'!$AK$142:$AK$166,'DONATED LABOR'!$AM$142:$AM$166))</f>
        <v>0</v>
      </c>
    </row>
    <row r="330" spans="1:7" x14ac:dyDescent="0.25">
      <c r="A330" s="102">
        <f>IF(OR($E$1="A - Debris",$E$1="A - PAAP Debris",$E$1="B - EPM"),9023,9026)</f>
        <v>9026</v>
      </c>
      <c r="B330" s="100" t="s">
        <v>1750</v>
      </c>
      <c r="C330" s="126"/>
      <c r="D330" s="127"/>
      <c r="E330" s="124">
        <f>IF(A320="Input Damage Inventory Number",0,LOOKUP(A320,'DONATED EQUIPMENT'!$AO$51:$AO$75,'DONATED EQUIPMENT'!$AR$51:$AR$75))</f>
        <v>0</v>
      </c>
      <c r="F330" s="125">
        <f>IF(A320="Input Damage Inventory Number",0,LOOKUP(A320,'DONATED EQUIPMENT'!$AO$51:$AO$75,'DONATED EQUIPMENT'!$AP$51:$AP$75))</f>
        <v>0</v>
      </c>
      <c r="G330" s="69">
        <f>IF(A320="Input Damage Inventory Number",0,LOOKUP(A320,'DONATED EQUIPMENT'!$AO$51:$AO$75,'DONATED EQUIPMENT'!$AQ$51:$AQ$75))</f>
        <v>0</v>
      </c>
    </row>
    <row r="331" spans="1:7" x14ac:dyDescent="0.25">
      <c r="A331" s="102">
        <f>IF(OR($E$1="A - Debris",$E$1="A - PAAP Debris",$E$1="B - EPM"),9024,9027)</f>
        <v>9027</v>
      </c>
      <c r="B331" s="100" t="s">
        <v>1751</v>
      </c>
      <c r="C331" s="126"/>
      <c r="D331" s="127"/>
      <c r="E331" s="124"/>
      <c r="F331" s="125"/>
      <c r="G331" s="69">
        <f>IF(A320="Input Damage Inventory Number",0,LOOKUP(A320,'DONATED MATERIALS'!$F$29:$F$53,'DONATED MATERIALS'!$G$29:$G$53))</f>
        <v>0</v>
      </c>
    </row>
    <row r="332" spans="1:7" x14ac:dyDescent="0.25">
      <c r="A332" s="380" t="s">
        <v>7</v>
      </c>
      <c r="B332" s="381"/>
      <c r="C332" s="381"/>
      <c r="D332" s="381"/>
      <c r="E332" s="381"/>
      <c r="F332" s="382"/>
      <c r="G332" s="133">
        <f>SUM(G323:G331)</f>
        <v>0</v>
      </c>
    </row>
    <row r="334" spans="1:7" x14ac:dyDescent="0.25">
      <c r="A334" s="383" t="s">
        <v>1761</v>
      </c>
      <c r="B334" s="384"/>
      <c r="C334" s="384"/>
      <c r="D334" s="384"/>
      <c r="E334" s="384"/>
      <c r="F334" s="384"/>
      <c r="G334" s="385"/>
    </row>
    <row r="335" spans="1:7" x14ac:dyDescent="0.25">
      <c r="A335" s="377" t="s">
        <v>18</v>
      </c>
      <c r="B335" s="386" t="s">
        <v>1</v>
      </c>
      <c r="C335" s="388" t="s">
        <v>36</v>
      </c>
      <c r="D335" s="389"/>
      <c r="E335" s="388" t="s">
        <v>37</v>
      </c>
      <c r="F335" s="389"/>
      <c r="G335" s="386" t="s">
        <v>16</v>
      </c>
    </row>
    <row r="336" spans="1:7" x14ac:dyDescent="0.25">
      <c r="A336" s="379"/>
      <c r="B336" s="387"/>
      <c r="C336" s="283" t="s">
        <v>35</v>
      </c>
      <c r="D336" s="283" t="s">
        <v>17</v>
      </c>
      <c r="E336" s="98" t="s">
        <v>38</v>
      </c>
      <c r="F336" s="105" t="s">
        <v>17</v>
      </c>
      <c r="G336" s="387"/>
    </row>
    <row r="337" spans="1:7" x14ac:dyDescent="0.25">
      <c r="A337" s="102">
        <f>IF($E$1="A - PAAP Debris",9226,IF(OR($E$1="A - Debris",$E$1="B - EPM"),"N/A",9007))</f>
        <v>9007</v>
      </c>
      <c r="B337" s="100" t="s">
        <v>43</v>
      </c>
      <c r="C337" s="126">
        <f>IF(A334="Input Damage Inventory Number",0,VLOOKUP(A334,LABOR!$BQ$127:$BZ$151,8,0))</f>
        <v>0</v>
      </c>
      <c r="D337" s="127">
        <f>IF(A334="Input Damage Inventory Number",0,VLOOKUP(A334,LABOR!$BQ$127:$BZ$151,2,0))</f>
        <v>0</v>
      </c>
      <c r="E337" s="124"/>
      <c r="F337" s="125"/>
      <c r="G337" s="69">
        <f>IF(OR($E$1="A - Debris",$E$1="B - EPM"),0,IF(A334="Input Damage Inventory Number",0,VLOOKUP(A334,LABOR!$BQ$127:$BZ$151,5,0)))</f>
        <v>0</v>
      </c>
    </row>
    <row r="338" spans="1:7" x14ac:dyDescent="0.25">
      <c r="A338" s="102">
        <f>IF($E$1="A - PAAP Debris",9227,IF($E$1="A - Debris",9100,9007))</f>
        <v>9007</v>
      </c>
      <c r="B338" s="100" t="s">
        <v>44</v>
      </c>
      <c r="C338" s="126">
        <f>IF(A334="Input Damage Inventory Number",0,LOOKUP(A334,LABOR!$BQ$127:$BQ$151,LABOR!$BY$127:$BY$151)+LOOKUP(A334,LABOR!$BQ$127:$BQ$151,LABOR!$BZ$127:$BZ$151))</f>
        <v>0</v>
      </c>
      <c r="D338" s="127">
        <f>IF(A334="Input Damage Inventory Number",0,LOOKUP(A334,LABOR!$BQ$127:$BQ$146,LABOR!$BS$127:$BS$146)+LOOKUP(A334,LABOR!$BQ$127:$BQ$146,LABOR!$BT$127:$BT$146))</f>
        <v>0</v>
      </c>
      <c r="E338" s="124"/>
      <c r="F338" s="125"/>
      <c r="G338" s="69">
        <f>IF(A334="Input Damage Inventory Number",0,LOOKUP(A334,LABOR!$BQ$127:$BQ$151,LABOR!$BV$127:$BV$151)+LOOKUP(A334,LABOR!$BQ$127:$BQ$151,LABOR!$BW$127:$BW$151))</f>
        <v>0</v>
      </c>
    </row>
    <row r="339" spans="1:7" x14ac:dyDescent="0.25">
      <c r="A339" s="102">
        <v>9008</v>
      </c>
      <c r="B339" s="100" t="s">
        <v>45</v>
      </c>
      <c r="C339" s="126"/>
      <c r="D339" s="127"/>
      <c r="E339" s="124">
        <f>IF(A334="Input Damage Inventory Number",0,LOOKUP(A334,EQUIPMENT!$AO$125:$AO$149,EQUIPMENT!$AR$125:$AR$149))</f>
        <v>0</v>
      </c>
      <c r="F339" s="125">
        <f>IF(A334="Input Damage Inventory Number",0,LOOKUP(A334,EQUIPMENT!$AO$125:$AO$149,EQUIPMENT!$AP$125:$AP$149))</f>
        <v>0</v>
      </c>
      <c r="G339" s="69">
        <f>IF(A334="Input Damage Inventory Number",0,LOOKUP(A334,EQUIPMENT!$AO$125:$AO$149,EQUIPMENT!$AQ$125:$AQ$149))</f>
        <v>0</v>
      </c>
    </row>
    <row r="340" spans="1:7" x14ac:dyDescent="0.25">
      <c r="A340" s="102">
        <v>9009</v>
      </c>
      <c r="B340" s="100" t="s">
        <v>46</v>
      </c>
      <c r="C340" s="126"/>
      <c r="D340" s="127"/>
      <c r="E340" s="124"/>
      <c r="F340" s="125"/>
      <c r="G340" s="69">
        <f>IF(A334="Input Damage Inventory Number",0,LOOKUP(A334,MATERIALS!$I$124:$I$148,MATERIALS!$J$124:$J$148))</f>
        <v>0</v>
      </c>
    </row>
    <row r="341" spans="1:7" x14ac:dyDescent="0.25">
      <c r="A341" s="102">
        <v>9004</v>
      </c>
      <c r="B341" s="100" t="s">
        <v>6</v>
      </c>
      <c r="C341" s="126"/>
      <c r="D341" s="127"/>
      <c r="E341" s="124"/>
      <c r="F341" s="125"/>
      <c r="G341" s="69">
        <f>IF(A334="Input Damage Inventory Number",0,LOOKUP(A334,'RENTAL EQUIPMENT'!$F$124:$F$148,'RENTAL EQUIPMENT'!$G$124:$G$148))</f>
        <v>0</v>
      </c>
    </row>
    <row r="342" spans="1:7" x14ac:dyDescent="0.25">
      <c r="A342" s="102">
        <f>IF($E$1="A - PAAP Debris",9231,IF($E$1="A - Debris",9102,9001))</f>
        <v>9001</v>
      </c>
      <c r="B342" s="100" t="s">
        <v>3</v>
      </c>
      <c r="C342" s="126"/>
      <c r="D342" s="127"/>
      <c r="E342" s="124"/>
      <c r="F342" s="125"/>
      <c r="G342" s="69">
        <f>IF(A334="Input Damage Inventory Number",0,LOOKUP(A334,CONTRACT!$I$124:$I$148,CONTRACT!$J$124:$J$148))</f>
        <v>0</v>
      </c>
    </row>
    <row r="343" spans="1:7" x14ac:dyDescent="0.25">
      <c r="A343" s="102">
        <f>IF(OR($E$1="A - Debris",$E$1="A - PAAP Debris",$E$1="B - EPM"),9025,9028)</f>
        <v>9028</v>
      </c>
      <c r="B343" s="100" t="s">
        <v>1749</v>
      </c>
      <c r="C343" s="126">
        <f>'DONATED LABOR'!AN479</f>
        <v>0</v>
      </c>
      <c r="D343" s="127">
        <f>'DONATED LABOR'!AL479</f>
        <v>0</v>
      </c>
      <c r="E343" s="124"/>
      <c r="F343" s="125"/>
      <c r="G343" s="69">
        <f>IF(A334="Input Damage Inventory Number",0,LOOKUP(A334,'DONATED LABOR'!$AK$142:$AK$166,'DONATED LABOR'!$AM$142:$AM$166))</f>
        <v>0</v>
      </c>
    </row>
    <row r="344" spans="1:7" x14ac:dyDescent="0.25">
      <c r="A344" s="102">
        <f>IF(OR($E$1="A - Debris",$E$1="A - PAAP Debris",$E$1="B - EPM"),9023,9026)</f>
        <v>9026</v>
      </c>
      <c r="B344" s="100" t="s">
        <v>1750</v>
      </c>
      <c r="C344" s="126"/>
      <c r="D344" s="127"/>
      <c r="E344" s="124">
        <f>IF(A334="Input Damage Inventory Number",0,LOOKUP(A334,'DONATED EQUIPMENT'!$AO$51:$AO$75,'DONATED EQUIPMENT'!$AR$51:$AR$75))</f>
        <v>0</v>
      </c>
      <c r="F344" s="125">
        <f>IF(A334="Input Damage Inventory Number",0,LOOKUP(A334,'DONATED EQUIPMENT'!$AO$51:$AO$75,'DONATED EQUIPMENT'!$AP$51:$AP$75))</f>
        <v>0</v>
      </c>
      <c r="G344" s="69">
        <f>IF(A334="Input Damage Inventory Number",0,LOOKUP(A334,'DONATED EQUIPMENT'!$AO$51:$AO$75,'DONATED EQUIPMENT'!$AQ$51:$AQ$75))</f>
        <v>0</v>
      </c>
    </row>
    <row r="345" spans="1:7" x14ac:dyDescent="0.25">
      <c r="A345" s="102">
        <f>IF(OR($E$1="A - Debris",$E$1="A - PAAP Debris",$E$1="B - EPM"),9024,9027)</f>
        <v>9027</v>
      </c>
      <c r="B345" s="100" t="s">
        <v>1751</v>
      </c>
      <c r="C345" s="126"/>
      <c r="D345" s="127"/>
      <c r="E345" s="124"/>
      <c r="F345" s="125"/>
      <c r="G345" s="69">
        <f>IF(A334="Input Damage Inventory Number",0,LOOKUP(A334,'DONATED MATERIALS'!$F$29:$F$53,'DONATED MATERIALS'!$G$29:$G$53))</f>
        <v>0</v>
      </c>
    </row>
    <row r="346" spans="1:7" x14ac:dyDescent="0.25">
      <c r="A346" s="380" t="s">
        <v>7</v>
      </c>
      <c r="B346" s="381"/>
      <c r="C346" s="381"/>
      <c r="D346" s="381"/>
      <c r="E346" s="381"/>
      <c r="F346" s="382"/>
      <c r="G346" s="133">
        <f>SUM(G337:G345)</f>
        <v>0</v>
      </c>
    </row>
    <row r="348" spans="1:7" x14ac:dyDescent="0.25">
      <c r="A348" s="383" t="s">
        <v>1761</v>
      </c>
      <c r="B348" s="384"/>
      <c r="C348" s="384"/>
      <c r="D348" s="384"/>
      <c r="E348" s="384"/>
      <c r="F348" s="384"/>
      <c r="G348" s="385"/>
    </row>
    <row r="349" spans="1:7" x14ac:dyDescent="0.25">
      <c r="A349" s="377" t="s">
        <v>18</v>
      </c>
      <c r="B349" s="386" t="s">
        <v>1</v>
      </c>
      <c r="C349" s="388" t="s">
        <v>36</v>
      </c>
      <c r="D349" s="389"/>
      <c r="E349" s="388" t="s">
        <v>37</v>
      </c>
      <c r="F349" s="389"/>
      <c r="G349" s="386" t="s">
        <v>16</v>
      </c>
    </row>
    <row r="350" spans="1:7" x14ac:dyDescent="0.25">
      <c r="A350" s="379"/>
      <c r="B350" s="387"/>
      <c r="C350" s="283" t="s">
        <v>35</v>
      </c>
      <c r="D350" s="283" t="s">
        <v>17</v>
      </c>
      <c r="E350" s="98" t="s">
        <v>38</v>
      </c>
      <c r="F350" s="105" t="s">
        <v>17</v>
      </c>
      <c r="G350" s="387"/>
    </row>
    <row r="351" spans="1:7" x14ac:dyDescent="0.25">
      <c r="A351" s="102">
        <f>IF($E$1="A - PAAP Debris",9226,IF(OR($E$1="A - Debris",$E$1="B - EPM"),"N/A",9007))</f>
        <v>9007</v>
      </c>
      <c r="B351" s="100" t="s">
        <v>43</v>
      </c>
      <c r="C351" s="126">
        <f>IF(A348="Input Damage Inventory Number",0,VLOOKUP(A348,LABOR!$BQ$127:$BZ$151,8,0))</f>
        <v>0</v>
      </c>
      <c r="D351" s="127">
        <f>IF(A348="Input Damage Inventory Number",0,VLOOKUP(A348,LABOR!$BQ$127:$BZ$151,2,0))</f>
        <v>0</v>
      </c>
      <c r="E351" s="124"/>
      <c r="F351" s="125"/>
      <c r="G351" s="69">
        <f>IF(OR($E$1="A - Debris",$E$1="B - EPM"),0,IF(A348="Input Damage Inventory Number",0,VLOOKUP(A348,LABOR!$BQ$127:$BZ$151,5,0)))</f>
        <v>0</v>
      </c>
    </row>
    <row r="352" spans="1:7" x14ac:dyDescent="0.25">
      <c r="A352" s="102">
        <f>IF($E$1="A - PAAP Debris",9227,IF($E$1="A - Debris",9100,9007))</f>
        <v>9007</v>
      </c>
      <c r="B352" s="100" t="s">
        <v>44</v>
      </c>
      <c r="C352" s="126">
        <f>IF(A348="Input Damage Inventory Number",0,LOOKUP(A348,LABOR!$BQ$127:$BQ$151,LABOR!$BY$127:$BY$151)+LOOKUP(A348,LABOR!$BQ$127:$BQ$151,LABOR!$BZ$127:$BZ$151))</f>
        <v>0</v>
      </c>
      <c r="D352" s="127">
        <f>IF(A348="Input Damage Inventory Number",0,LOOKUP(A348,LABOR!$BQ$127:$BQ$146,LABOR!$BS$127:$BS$146)+LOOKUP(A348,LABOR!$BQ$127:$BQ$146,LABOR!$BT$127:$BT$146))</f>
        <v>0</v>
      </c>
      <c r="E352" s="124"/>
      <c r="F352" s="125"/>
      <c r="G352" s="69">
        <f>IF(A348="Input Damage Inventory Number",0,LOOKUP(A348,LABOR!$BQ$127:$BQ$151,LABOR!$BV$127:$BV$151)+LOOKUP(A348,LABOR!$BQ$127:$BQ$151,LABOR!$BW$127:$BW$151))</f>
        <v>0</v>
      </c>
    </row>
    <row r="353" spans="1:7" x14ac:dyDescent="0.25">
      <c r="A353" s="102">
        <v>9008</v>
      </c>
      <c r="B353" s="100" t="s">
        <v>45</v>
      </c>
      <c r="C353" s="126"/>
      <c r="D353" s="127"/>
      <c r="E353" s="124">
        <f>IF(A348="Input Damage Inventory Number",0,LOOKUP(A348,EQUIPMENT!$AO$125:$AO$149,EQUIPMENT!$AR$125:$AR$149))</f>
        <v>0</v>
      </c>
      <c r="F353" s="125">
        <f>IF(A348="Input Damage Inventory Number",0,LOOKUP(A348,EQUIPMENT!$AO$125:$AO$149,EQUIPMENT!$AP$125:$AP$149))</f>
        <v>0</v>
      </c>
      <c r="G353" s="69">
        <f>IF(A348="Input Damage Inventory Number",0,LOOKUP(A348,EQUIPMENT!$AO$125:$AO$149,EQUIPMENT!$AQ$125:$AQ$149))</f>
        <v>0</v>
      </c>
    </row>
    <row r="354" spans="1:7" x14ac:dyDescent="0.25">
      <c r="A354" s="102">
        <v>9009</v>
      </c>
      <c r="B354" s="100" t="s">
        <v>46</v>
      </c>
      <c r="C354" s="126"/>
      <c r="D354" s="127"/>
      <c r="E354" s="124"/>
      <c r="F354" s="125"/>
      <c r="G354" s="69">
        <f>IF(A348="Input Damage Inventory Number",0,LOOKUP(A348,MATERIALS!$I$124:$I$148,MATERIALS!$J$124:$J$148))</f>
        <v>0</v>
      </c>
    </row>
    <row r="355" spans="1:7" x14ac:dyDescent="0.25">
      <c r="A355" s="102">
        <v>9004</v>
      </c>
      <c r="B355" s="100" t="s">
        <v>6</v>
      </c>
      <c r="C355" s="126"/>
      <c r="D355" s="127"/>
      <c r="E355" s="124"/>
      <c r="F355" s="125"/>
      <c r="G355" s="69">
        <f>IF(A348="Input Damage Inventory Number",0,LOOKUP(A348,'RENTAL EQUIPMENT'!$F$124:$F$148,'RENTAL EQUIPMENT'!$G$124:$G$148))</f>
        <v>0</v>
      </c>
    </row>
    <row r="356" spans="1:7" x14ac:dyDescent="0.25">
      <c r="A356" s="102">
        <f>IF($E$1="A - PAAP Debris",9231,IF($E$1="A - Debris",9102,9001))</f>
        <v>9001</v>
      </c>
      <c r="B356" s="100" t="s">
        <v>3</v>
      </c>
      <c r="C356" s="126"/>
      <c r="D356" s="127"/>
      <c r="E356" s="124"/>
      <c r="F356" s="125"/>
      <c r="G356" s="69">
        <f>IF(A348="Input Damage Inventory Number",0,LOOKUP(A348,CONTRACT!$I$124:$I$148,CONTRACT!$J$124:$J$148))</f>
        <v>0</v>
      </c>
    </row>
    <row r="357" spans="1:7" x14ac:dyDescent="0.25">
      <c r="A357" s="102">
        <f>IF(OR($E$1="A - Debris",$E$1="A - PAAP Debris",$E$1="B - EPM"),9025,9028)</f>
        <v>9028</v>
      </c>
      <c r="B357" s="100" t="s">
        <v>1749</v>
      </c>
      <c r="C357" s="126">
        <f>'DONATED LABOR'!AN495</f>
        <v>0</v>
      </c>
      <c r="D357" s="127">
        <f>'DONATED LABOR'!AL495</f>
        <v>0</v>
      </c>
      <c r="E357" s="124"/>
      <c r="F357" s="125"/>
      <c r="G357" s="69">
        <f>IF(A348="Input Damage Inventory Number",0,LOOKUP(A348,'DONATED LABOR'!$AK$142:$AK$166,'DONATED LABOR'!$AM$142:$AM$166))</f>
        <v>0</v>
      </c>
    </row>
    <row r="358" spans="1:7" x14ac:dyDescent="0.25">
      <c r="A358" s="102">
        <f>IF(OR($E$1="A - Debris",$E$1="A - PAAP Debris",$E$1="B - EPM"),9023,9026)</f>
        <v>9026</v>
      </c>
      <c r="B358" s="100" t="s">
        <v>1750</v>
      </c>
      <c r="C358" s="126"/>
      <c r="D358" s="127"/>
      <c r="E358" s="124">
        <f>IF(A348="Input Damage Inventory Number",0,LOOKUP(A348,'DONATED EQUIPMENT'!$AO$51:$AO$75,'DONATED EQUIPMENT'!$AR$51:$AR$75))</f>
        <v>0</v>
      </c>
      <c r="F358" s="125">
        <f>IF(A348="Input Damage Inventory Number",0,LOOKUP(A348,'DONATED EQUIPMENT'!$AO$51:$AO$75,'DONATED EQUIPMENT'!$AP$51:$AP$75))</f>
        <v>0</v>
      </c>
      <c r="G358" s="69">
        <f>IF(A348="Input Damage Inventory Number",0,LOOKUP(A348,'DONATED EQUIPMENT'!$AO$51:$AO$75,'DONATED EQUIPMENT'!$AQ$51:$AQ$75))</f>
        <v>0</v>
      </c>
    </row>
    <row r="359" spans="1:7" x14ac:dyDescent="0.25">
      <c r="A359" s="102">
        <f>IF(OR($E$1="A - Debris",$E$1="A - PAAP Debris",$E$1="B - EPM"),9024,9027)</f>
        <v>9027</v>
      </c>
      <c r="B359" s="100" t="s">
        <v>1751</v>
      </c>
      <c r="C359" s="126"/>
      <c r="D359" s="127"/>
      <c r="E359" s="124"/>
      <c r="F359" s="125"/>
      <c r="G359" s="69">
        <f>IF(A348="Input Damage Inventory Number",0,LOOKUP(A348,'DONATED MATERIALS'!$F$29:$F$53,'DONATED MATERIALS'!$G$29:$G$53))</f>
        <v>0</v>
      </c>
    </row>
    <row r="360" spans="1:7" x14ac:dyDescent="0.25">
      <c r="A360" s="380" t="s">
        <v>7</v>
      </c>
      <c r="B360" s="381"/>
      <c r="C360" s="381"/>
      <c r="D360" s="381"/>
      <c r="E360" s="381"/>
      <c r="F360" s="382"/>
      <c r="G360" s="133">
        <f>SUM(G351:G359)</f>
        <v>0</v>
      </c>
    </row>
    <row r="362" spans="1:7" x14ac:dyDescent="0.25">
      <c r="A362" s="383" t="s">
        <v>1761</v>
      </c>
      <c r="B362" s="384"/>
      <c r="C362" s="384"/>
      <c r="D362" s="384"/>
      <c r="E362" s="384"/>
      <c r="F362" s="384"/>
      <c r="G362" s="385"/>
    </row>
    <row r="363" spans="1:7" x14ac:dyDescent="0.25">
      <c r="A363" s="377" t="s">
        <v>18</v>
      </c>
      <c r="B363" s="386" t="s">
        <v>1</v>
      </c>
      <c r="C363" s="388" t="s">
        <v>36</v>
      </c>
      <c r="D363" s="389"/>
      <c r="E363" s="388" t="s">
        <v>37</v>
      </c>
      <c r="F363" s="389"/>
      <c r="G363" s="386" t="s">
        <v>16</v>
      </c>
    </row>
    <row r="364" spans="1:7" x14ac:dyDescent="0.25">
      <c r="A364" s="379"/>
      <c r="B364" s="387"/>
      <c r="C364" s="283" t="s">
        <v>35</v>
      </c>
      <c r="D364" s="283" t="s">
        <v>17</v>
      </c>
      <c r="E364" s="98" t="s">
        <v>38</v>
      </c>
      <c r="F364" s="105" t="s">
        <v>17</v>
      </c>
      <c r="G364" s="387"/>
    </row>
    <row r="365" spans="1:7" x14ac:dyDescent="0.25">
      <c r="A365" s="102">
        <f>IF($E$1="A - PAAP Debris",9226,IF(OR($E$1="A - Debris",$E$1="B - EPM"),"N/A",9007))</f>
        <v>9007</v>
      </c>
      <c r="B365" s="100" t="s">
        <v>43</v>
      </c>
      <c r="C365" s="126">
        <f>IF(A362="Input Damage Inventory Number",0,VLOOKUP(A362,LABOR!$BQ$127:$BZ$151,8,0))</f>
        <v>0</v>
      </c>
      <c r="D365" s="127">
        <f>IF(A362="Input Damage Inventory Number",0,VLOOKUP(A362,LABOR!$BQ$127:$BZ$151,2,0))</f>
        <v>0</v>
      </c>
      <c r="E365" s="124"/>
      <c r="F365" s="125"/>
      <c r="G365" s="69">
        <f>IF(OR($E$1="A - Debris",$E$1="B - EPM"),0,IF(A362="Input Damage Inventory Number",0,VLOOKUP(A362,LABOR!$BQ$127:$BZ$151,5,0)))</f>
        <v>0</v>
      </c>
    </row>
    <row r="366" spans="1:7" x14ac:dyDescent="0.25">
      <c r="A366" s="102">
        <f>IF($E$1="A - PAAP Debris",9227,IF($E$1="A - Debris",9100,9007))</f>
        <v>9007</v>
      </c>
      <c r="B366" s="100" t="s">
        <v>44</v>
      </c>
      <c r="C366" s="126">
        <f>IF(A362="Input Damage Inventory Number",0,LOOKUP(A362,LABOR!$BQ$127:$BQ$151,LABOR!$BY$127:$BY$151)+LOOKUP(A362,LABOR!$BQ$127:$BQ$151,LABOR!$BZ$127:$BZ$151))</f>
        <v>0</v>
      </c>
      <c r="D366" s="127">
        <f>IF(A362="Input Damage Inventory Number",0,LOOKUP(A362,LABOR!$BQ$127:$BQ$146,LABOR!$BS$127:$BS$146)+LOOKUP(A362,LABOR!$BQ$127:$BQ$146,LABOR!$BT$127:$BT$146))</f>
        <v>0</v>
      </c>
      <c r="E366" s="124"/>
      <c r="F366" s="125"/>
      <c r="G366" s="69">
        <f>IF(A362="Input Damage Inventory Number",0,LOOKUP(A362,LABOR!$BQ$127:$BQ$151,LABOR!$BV$127:$BV$151)+LOOKUP(A362,LABOR!$BQ$127:$BQ$151,LABOR!$BW$127:$BW$151))</f>
        <v>0</v>
      </c>
    </row>
    <row r="367" spans="1:7" x14ac:dyDescent="0.25">
      <c r="A367" s="102">
        <v>9008</v>
      </c>
      <c r="B367" s="100" t="s">
        <v>45</v>
      </c>
      <c r="C367" s="126"/>
      <c r="D367" s="127"/>
      <c r="E367" s="124">
        <f>IF(A362="Input Damage Inventory Number",0,LOOKUP(A362,EQUIPMENT!$AO$125:$AO$149,EQUIPMENT!$AR$125:$AR$149))</f>
        <v>0</v>
      </c>
      <c r="F367" s="125">
        <f>IF(A362="Input Damage Inventory Number",0,LOOKUP(A362,EQUIPMENT!$AO$125:$AO$149,EQUIPMENT!$AP$125:$AP$149))</f>
        <v>0</v>
      </c>
      <c r="G367" s="69">
        <f>IF(A362="Input Damage Inventory Number",0,LOOKUP(A362,EQUIPMENT!$AO$125:$AO$149,EQUIPMENT!$AQ$125:$AQ$149))</f>
        <v>0</v>
      </c>
    </row>
    <row r="368" spans="1:7" x14ac:dyDescent="0.25">
      <c r="A368" s="102">
        <v>9009</v>
      </c>
      <c r="B368" s="100" t="s">
        <v>46</v>
      </c>
      <c r="C368" s="126"/>
      <c r="D368" s="127"/>
      <c r="E368" s="124"/>
      <c r="F368" s="125"/>
      <c r="G368" s="69">
        <f>IF(A362="Input Damage Inventory Number",0,LOOKUP(A362,MATERIALS!$I$124:$I$148,MATERIALS!$J$124:$J$148))</f>
        <v>0</v>
      </c>
    </row>
    <row r="369" spans="1:7" x14ac:dyDescent="0.25">
      <c r="A369" s="102">
        <v>9004</v>
      </c>
      <c r="B369" s="100" t="s">
        <v>6</v>
      </c>
      <c r="C369" s="126"/>
      <c r="D369" s="127"/>
      <c r="E369" s="124"/>
      <c r="F369" s="125"/>
      <c r="G369" s="69">
        <f>IF(A362="Input Damage Inventory Number",0,LOOKUP(A362,'RENTAL EQUIPMENT'!$F$124:$F$148,'RENTAL EQUIPMENT'!$G$124:$G$148))</f>
        <v>0</v>
      </c>
    </row>
    <row r="370" spans="1:7" x14ac:dyDescent="0.25">
      <c r="A370" s="102">
        <f>IF($E$1="A - PAAP Debris",9231,IF($E$1="A - Debris",9102,9001))</f>
        <v>9001</v>
      </c>
      <c r="B370" s="100" t="s">
        <v>3</v>
      </c>
      <c r="C370" s="126"/>
      <c r="D370" s="127"/>
      <c r="E370" s="124"/>
      <c r="F370" s="125"/>
      <c r="G370" s="69">
        <f>IF(A362="Input Damage Inventory Number",0,LOOKUP(A362,CONTRACT!$I$124:$I$148,CONTRACT!$J$124:$J$148))</f>
        <v>0</v>
      </c>
    </row>
    <row r="371" spans="1:7" x14ac:dyDescent="0.25">
      <c r="A371" s="102">
        <f>IF(OR($E$1="A - Debris",$E$1="A - PAAP Debris",$E$1="B - EPM"),9025,9028)</f>
        <v>9028</v>
      </c>
      <c r="B371" s="100" t="s">
        <v>1749</v>
      </c>
      <c r="C371" s="126">
        <f>'DONATED LABOR'!AN509</f>
        <v>0</v>
      </c>
      <c r="D371" s="127">
        <f>'DONATED LABOR'!AL509</f>
        <v>0</v>
      </c>
      <c r="E371" s="124"/>
      <c r="F371" s="125"/>
      <c r="G371" s="69">
        <f>IF(A362="Input Damage Inventory Number",0,LOOKUP(A362,'DONATED LABOR'!$AK$142:$AK$166,'DONATED LABOR'!$AM$142:$AM$166))</f>
        <v>0</v>
      </c>
    </row>
    <row r="372" spans="1:7" x14ac:dyDescent="0.25">
      <c r="A372" s="102">
        <f>IF(OR($E$1="A - Debris",$E$1="A - PAAP Debris",$E$1="B - EPM"),9023,9026)</f>
        <v>9026</v>
      </c>
      <c r="B372" s="100" t="s">
        <v>1750</v>
      </c>
      <c r="C372" s="126"/>
      <c r="D372" s="127"/>
      <c r="E372" s="124">
        <f>IF(A362="Input Damage Inventory Number",0,LOOKUP(A362,'DONATED EQUIPMENT'!$AO$51:$AO$75,'DONATED EQUIPMENT'!$AR$51:$AR$75))</f>
        <v>0</v>
      </c>
      <c r="F372" s="125">
        <f>IF(A362="Input Damage Inventory Number",0,LOOKUP(A362,'DONATED EQUIPMENT'!$AO$51:$AO$75,'DONATED EQUIPMENT'!$AP$51:$AP$75))</f>
        <v>0</v>
      </c>
      <c r="G372" s="69">
        <f>IF(A362="Input Damage Inventory Number",0,LOOKUP(A362,'DONATED EQUIPMENT'!$AO$51:$AO$75,'DONATED EQUIPMENT'!$AQ$51:$AQ$75))</f>
        <v>0</v>
      </c>
    </row>
    <row r="373" spans="1:7" x14ac:dyDescent="0.25">
      <c r="A373" s="102">
        <f>IF(OR($E$1="A - Debris",$E$1="A - PAAP Debris",$E$1="B - EPM"),9024,9027)</f>
        <v>9027</v>
      </c>
      <c r="B373" s="100" t="s">
        <v>1751</v>
      </c>
      <c r="C373" s="126"/>
      <c r="D373" s="127"/>
      <c r="E373" s="124"/>
      <c r="F373" s="125"/>
      <c r="G373" s="69">
        <f>IF(A362="Input Damage Inventory Number",0,LOOKUP(A362,'DONATED MATERIALS'!$F$29:$F$53,'DONATED MATERIALS'!$G$29:$G$53))</f>
        <v>0</v>
      </c>
    </row>
    <row r="374" spans="1:7" x14ac:dyDescent="0.25">
      <c r="A374" s="380" t="s">
        <v>7</v>
      </c>
      <c r="B374" s="381"/>
      <c r="C374" s="381"/>
      <c r="D374" s="381"/>
      <c r="E374" s="381"/>
      <c r="F374" s="382"/>
      <c r="G374" s="133">
        <f>SUM(G365:G373)</f>
        <v>0</v>
      </c>
    </row>
  </sheetData>
  <mergeCells count="191">
    <mergeCell ref="G41:G42"/>
    <mergeCell ref="E41:F41"/>
    <mergeCell ref="C41:D41"/>
    <mergeCell ref="B41:B42"/>
    <mergeCell ref="A41:A42"/>
    <mergeCell ref="A40:G40"/>
    <mergeCell ref="A374:F374"/>
    <mergeCell ref="A349:A350"/>
    <mergeCell ref="B349:B350"/>
    <mergeCell ref="C349:D349"/>
    <mergeCell ref="E349:F349"/>
    <mergeCell ref="G349:G350"/>
    <mergeCell ref="A360:F360"/>
    <mergeCell ref="A362:G362"/>
    <mergeCell ref="A363:A364"/>
    <mergeCell ref="B363:B364"/>
    <mergeCell ref="C363:D363"/>
    <mergeCell ref="E363:F363"/>
    <mergeCell ref="G363:G364"/>
    <mergeCell ref="A332:F332"/>
    <mergeCell ref="A334:G334"/>
    <mergeCell ref="A335:A336"/>
    <mergeCell ref="B335:B336"/>
    <mergeCell ref="C335:D335"/>
    <mergeCell ref="E335:F335"/>
    <mergeCell ref="G335:G336"/>
    <mergeCell ref="A346:F346"/>
    <mergeCell ref="A348:G348"/>
    <mergeCell ref="A306:G306"/>
    <mergeCell ref="A307:A308"/>
    <mergeCell ref="B307:B308"/>
    <mergeCell ref="C307:D307"/>
    <mergeCell ref="E307:F307"/>
    <mergeCell ref="G307:G308"/>
    <mergeCell ref="A318:F318"/>
    <mergeCell ref="A320:G320"/>
    <mergeCell ref="A321:A322"/>
    <mergeCell ref="B321:B322"/>
    <mergeCell ref="C321:D321"/>
    <mergeCell ref="E321:F321"/>
    <mergeCell ref="G321:G322"/>
    <mergeCell ref="E55:F55"/>
    <mergeCell ref="G55:G56"/>
    <mergeCell ref="A66:F66"/>
    <mergeCell ref="A68:G68"/>
    <mergeCell ref="A69:A70"/>
    <mergeCell ref="B69:B70"/>
    <mergeCell ref="C69:D69"/>
    <mergeCell ref="E69:F69"/>
    <mergeCell ref="G69:G70"/>
    <mergeCell ref="C1:D1"/>
    <mergeCell ref="C4:D4"/>
    <mergeCell ref="E4:F4"/>
    <mergeCell ref="E1:F1"/>
    <mergeCell ref="A3:G3"/>
    <mergeCell ref="A96:G96"/>
    <mergeCell ref="A97:A98"/>
    <mergeCell ref="B97:B98"/>
    <mergeCell ref="C97:D97"/>
    <mergeCell ref="E97:F97"/>
    <mergeCell ref="G97:G98"/>
    <mergeCell ref="A19:F19"/>
    <mergeCell ref="A38:F38"/>
    <mergeCell ref="A52:F52"/>
    <mergeCell ref="A94:F94"/>
    <mergeCell ref="A80:F80"/>
    <mergeCell ref="A82:G82"/>
    <mergeCell ref="A83:A84"/>
    <mergeCell ref="B83:B84"/>
    <mergeCell ref="C83:D83"/>
    <mergeCell ref="E83:F83"/>
    <mergeCell ref="G83:G84"/>
    <mergeCell ref="A54:G54"/>
    <mergeCell ref="A55:A56"/>
    <mergeCell ref="A108:F108"/>
    <mergeCell ref="A110:G110"/>
    <mergeCell ref="A111:A112"/>
    <mergeCell ref="B111:B112"/>
    <mergeCell ref="C111:D111"/>
    <mergeCell ref="E111:F111"/>
    <mergeCell ref="G111:G112"/>
    <mergeCell ref="I3:K3"/>
    <mergeCell ref="A25:G25"/>
    <mergeCell ref="A26:A27"/>
    <mergeCell ref="B26:B27"/>
    <mergeCell ref="C26:D26"/>
    <mergeCell ref="E26:F26"/>
    <mergeCell ref="G26:G27"/>
    <mergeCell ref="I4:I5"/>
    <mergeCell ref="J4:J5"/>
    <mergeCell ref="K4:K5"/>
    <mergeCell ref="A4:A5"/>
    <mergeCell ref="B4:B5"/>
    <mergeCell ref="G4:G5"/>
    <mergeCell ref="A16:F16"/>
    <mergeCell ref="A18:F18"/>
    <mergeCell ref="B55:B56"/>
    <mergeCell ref="C55:D55"/>
    <mergeCell ref="A136:F136"/>
    <mergeCell ref="A138:G138"/>
    <mergeCell ref="A139:A140"/>
    <mergeCell ref="B139:B140"/>
    <mergeCell ref="C139:D139"/>
    <mergeCell ref="E139:F139"/>
    <mergeCell ref="G139:G140"/>
    <mergeCell ref="A122:F122"/>
    <mergeCell ref="A124:G124"/>
    <mergeCell ref="A125:A126"/>
    <mergeCell ref="B125:B126"/>
    <mergeCell ref="C125:D125"/>
    <mergeCell ref="E125:F125"/>
    <mergeCell ref="G125:G126"/>
    <mergeCell ref="A166:G166"/>
    <mergeCell ref="A167:A168"/>
    <mergeCell ref="B167:B168"/>
    <mergeCell ref="C167:D167"/>
    <mergeCell ref="E167:F167"/>
    <mergeCell ref="G167:G168"/>
    <mergeCell ref="A164:F164"/>
    <mergeCell ref="A150:F150"/>
    <mergeCell ref="A152:G152"/>
    <mergeCell ref="A153:A154"/>
    <mergeCell ref="B153:B154"/>
    <mergeCell ref="C153:D153"/>
    <mergeCell ref="E153:F153"/>
    <mergeCell ref="G153:G154"/>
    <mergeCell ref="A192:F192"/>
    <mergeCell ref="A194:G194"/>
    <mergeCell ref="A195:A196"/>
    <mergeCell ref="B195:B196"/>
    <mergeCell ref="C195:D195"/>
    <mergeCell ref="E195:F195"/>
    <mergeCell ref="G195:G196"/>
    <mergeCell ref="A178:F178"/>
    <mergeCell ref="A180:G180"/>
    <mergeCell ref="A181:A182"/>
    <mergeCell ref="B181:B182"/>
    <mergeCell ref="C181:D181"/>
    <mergeCell ref="E181:F181"/>
    <mergeCell ref="G181:G182"/>
    <mergeCell ref="A220:F220"/>
    <mergeCell ref="A222:G222"/>
    <mergeCell ref="A223:A224"/>
    <mergeCell ref="B223:B224"/>
    <mergeCell ref="C223:D223"/>
    <mergeCell ref="E223:F223"/>
    <mergeCell ref="G223:G224"/>
    <mergeCell ref="A206:F206"/>
    <mergeCell ref="A208:G208"/>
    <mergeCell ref="A209:A210"/>
    <mergeCell ref="B209:B210"/>
    <mergeCell ref="C209:D209"/>
    <mergeCell ref="E209:F209"/>
    <mergeCell ref="G209:G210"/>
    <mergeCell ref="A250:G250"/>
    <mergeCell ref="A251:A252"/>
    <mergeCell ref="B251:B252"/>
    <mergeCell ref="C251:D251"/>
    <mergeCell ref="E251:F251"/>
    <mergeCell ref="G251:G252"/>
    <mergeCell ref="A234:F234"/>
    <mergeCell ref="A236:G236"/>
    <mergeCell ref="A237:A238"/>
    <mergeCell ref="B237:B238"/>
    <mergeCell ref="C237:D237"/>
    <mergeCell ref="E237:F237"/>
    <mergeCell ref="G237:G238"/>
    <mergeCell ref="L3:L5"/>
    <mergeCell ref="A304:F304"/>
    <mergeCell ref="A290:F290"/>
    <mergeCell ref="A292:G292"/>
    <mergeCell ref="A293:A294"/>
    <mergeCell ref="B293:B294"/>
    <mergeCell ref="C293:D293"/>
    <mergeCell ref="E293:F293"/>
    <mergeCell ref="G293:G294"/>
    <mergeCell ref="A276:F276"/>
    <mergeCell ref="A278:G278"/>
    <mergeCell ref="A279:A280"/>
    <mergeCell ref="B279:B280"/>
    <mergeCell ref="C279:D279"/>
    <mergeCell ref="E279:F279"/>
    <mergeCell ref="G279:G280"/>
    <mergeCell ref="A262:F262"/>
    <mergeCell ref="A264:G264"/>
    <mergeCell ref="A265:A266"/>
    <mergeCell ref="B265:B266"/>
    <mergeCell ref="C265:D265"/>
    <mergeCell ref="E265:F265"/>
    <mergeCell ref="G265:G266"/>
    <mergeCell ref="A248:F248"/>
  </mergeCells>
  <conditionalFormatting sqref="C29:C33 E29:E33 C6:C15 E6:E15">
    <cfRule type="cellIs" dxfId="915" priority="1223" operator="greaterThan">
      <formula>0</formula>
    </cfRule>
  </conditionalFormatting>
  <conditionalFormatting sqref="D29:D33 F29:F33 D6:D15 F6:F15">
    <cfRule type="cellIs" dxfId="914" priority="1222" operator="greaterThan">
      <formula>0</formula>
    </cfRule>
  </conditionalFormatting>
  <conditionalFormatting sqref="C29:F33 C6:F15">
    <cfRule type="cellIs" dxfId="913" priority="1215" operator="equal">
      <formula>""</formula>
    </cfRule>
  </conditionalFormatting>
  <conditionalFormatting sqref="G6:G14 G29:G33">
    <cfRule type="cellIs" dxfId="912" priority="1199" operator="equal">
      <formula>0</formula>
    </cfRule>
  </conditionalFormatting>
  <conditionalFormatting sqref="G15">
    <cfRule type="expression" dxfId="911" priority="1166">
      <formula>$B$15="SELECT CATEGORY ABOVE"</formula>
    </cfRule>
    <cfRule type="expression" dxfId="910" priority="1167">
      <formula>$B$15="DELETE THIS ROW"</formula>
    </cfRule>
    <cfRule type="expression" dxfId="909" priority="1192">
      <formula>$B$15="DELETE THIS ROW OR SELECT SLIDING SCALE"</formula>
    </cfRule>
  </conditionalFormatting>
  <conditionalFormatting sqref="E1:F1">
    <cfRule type="containsText" dxfId="908" priority="1181" operator="containsText" text="Select Category">
      <formula>NOT(ISERROR(SEARCH("Select Category",E1)))</formula>
    </cfRule>
  </conditionalFormatting>
  <conditionalFormatting sqref="B1">
    <cfRule type="containsText" dxfId="907" priority="1180" operator="containsText" text="Type &quot;Project Number - Applicant Name&quot;">
      <formula>NOT(ISERROR(SEARCH("Type ""Project Number - Applicant Name""",B1)))</formula>
    </cfRule>
  </conditionalFormatting>
  <conditionalFormatting sqref="B15">
    <cfRule type="containsText" dxfId="906" priority="1176" operator="containsText" text="DELETE THIS ROW">
      <formula>NOT(ISERROR(SEARCH("DELETE THIS ROW",B15)))</formula>
    </cfRule>
    <cfRule type="containsText" dxfId="905" priority="1177" operator="containsText" text="DELETE THIS ROW OR SELECT SLIDING SCALE">
      <formula>NOT(ISERROR(SEARCH("DELETE THIS ROW OR SELECT SLIDING SCALE",B15)))</formula>
    </cfRule>
  </conditionalFormatting>
  <conditionalFormatting sqref="I6:I15">
    <cfRule type="containsText" dxfId="904" priority="1175" operator="containsText" text="Input Cost Claimed">
      <formula>NOT(ISERROR(SEARCH("Input Cost Claimed",I6)))</formula>
    </cfRule>
  </conditionalFormatting>
  <conditionalFormatting sqref="K6:K15">
    <cfRule type="containsText" dxfId="903" priority="1174" operator="containsText" text="Input reason for cost change">
      <formula>NOT(ISERROR(SEARCH("Input reason for cost change",K6)))</formula>
    </cfRule>
  </conditionalFormatting>
  <conditionalFormatting sqref="G18">
    <cfRule type="containsText" dxfId="902" priority="1171" operator="containsText" text="Input Volume">
      <formula>NOT(ISERROR(SEARCH("Input Volume",G18)))</formula>
    </cfRule>
  </conditionalFormatting>
  <conditionalFormatting sqref="A18:A19">
    <cfRule type="cellIs" dxfId="901" priority="1170" operator="equal">
      <formula>"DELETE THIS ROW"</formula>
    </cfRule>
  </conditionalFormatting>
  <conditionalFormatting sqref="C37 E37">
    <cfRule type="cellIs" dxfId="900" priority="1154" operator="greaterThan">
      <formula>0</formula>
    </cfRule>
  </conditionalFormatting>
  <conditionalFormatting sqref="D37 F37">
    <cfRule type="cellIs" dxfId="899" priority="1153" operator="greaterThan">
      <formula>0</formula>
    </cfRule>
  </conditionalFormatting>
  <conditionalFormatting sqref="C37:F37">
    <cfRule type="cellIs" dxfId="898" priority="1152" operator="equal">
      <formula>""</formula>
    </cfRule>
  </conditionalFormatting>
  <conditionalFormatting sqref="G37">
    <cfRule type="expression" dxfId="897" priority="1145">
      <formula>$B$15="SELECT CATEGORY ABOVE"</formula>
    </cfRule>
    <cfRule type="expression" dxfId="896" priority="1146">
      <formula>$B$15="DELETE THIS ROW"</formula>
    </cfRule>
    <cfRule type="expression" dxfId="895" priority="1150">
      <formula>$B$15="DELETE THIS ROW OR SELECT SLIDING SCALE"</formula>
    </cfRule>
  </conditionalFormatting>
  <conditionalFormatting sqref="B37">
    <cfRule type="containsText" dxfId="894" priority="1147" operator="containsText" text="DELETE THIS ROW">
      <formula>NOT(ISERROR(SEARCH("DELETE THIS ROW",B37)))</formula>
    </cfRule>
    <cfRule type="containsText" dxfId="893" priority="1148" operator="containsText" text="DELETE THIS ROW OR SELECT SLIDING SCALE">
      <formula>NOT(ISERROR(SEARCH("DELETE THIS ROW OR SELECT SLIDING SCALE",B37)))</formula>
    </cfRule>
  </conditionalFormatting>
  <conditionalFormatting sqref="B12:B14">
    <cfRule type="containsText" dxfId="892" priority="1143" operator="containsText" text="DELETE THIS ROW">
      <formula>NOT(ISERROR(SEARCH("DELETE THIS ROW",B12)))</formula>
    </cfRule>
  </conditionalFormatting>
  <conditionalFormatting sqref="C35:C36 E34:E36">
    <cfRule type="cellIs" dxfId="891" priority="1142" operator="greaterThan">
      <formula>0</formula>
    </cfRule>
  </conditionalFormatting>
  <conditionalFormatting sqref="D35:D36 F34:F36">
    <cfRule type="cellIs" dxfId="890" priority="1141" operator="greaterThan">
      <formula>0</formula>
    </cfRule>
  </conditionalFormatting>
  <conditionalFormatting sqref="C35:F36 E34:F34">
    <cfRule type="cellIs" dxfId="889" priority="1140" operator="equal">
      <formula>""</formula>
    </cfRule>
  </conditionalFormatting>
  <conditionalFormatting sqref="G34:G36">
    <cfRule type="cellIs" dxfId="888" priority="1139" operator="equal">
      <formula>0</formula>
    </cfRule>
  </conditionalFormatting>
  <conditionalFormatting sqref="B34:B36">
    <cfRule type="containsText" dxfId="887" priority="1136" operator="containsText" text="DELETE THIS ROW">
      <formula>NOT(ISERROR(SEARCH("DELETE THIS ROW",B34)))</formula>
    </cfRule>
  </conditionalFormatting>
  <conditionalFormatting sqref="B49:B51">
    <cfRule type="containsText" dxfId="886" priority="1131" operator="containsText" text="DELETE THIS ROW">
      <formula>NOT(ISERROR(SEARCH("DELETE THIS ROW",B49)))</formula>
    </cfRule>
  </conditionalFormatting>
  <conditionalFormatting sqref="B63:B65">
    <cfRule type="containsText" dxfId="885" priority="1126" operator="containsText" text="DELETE THIS ROW">
      <formula>NOT(ISERROR(SEARCH("DELETE THIS ROW",B63)))</formula>
    </cfRule>
  </conditionalFormatting>
  <conditionalFormatting sqref="B77:B79">
    <cfRule type="containsText" dxfId="884" priority="1121" operator="containsText" text="DELETE THIS ROW">
      <formula>NOT(ISERROR(SEARCH("DELETE THIS ROW",B77)))</formula>
    </cfRule>
  </conditionalFormatting>
  <conditionalFormatting sqref="B91:B93">
    <cfRule type="containsText" dxfId="883" priority="1116" operator="containsText" text="DELETE THIS ROW">
      <formula>NOT(ISERROR(SEARCH("DELETE THIS ROW",B91)))</formula>
    </cfRule>
  </conditionalFormatting>
  <conditionalFormatting sqref="B105:B107">
    <cfRule type="containsText" dxfId="882" priority="1106" operator="containsText" text="DELETE THIS ROW">
      <formula>NOT(ISERROR(SEARCH("DELETE THIS ROW",B105)))</formula>
    </cfRule>
  </conditionalFormatting>
  <conditionalFormatting sqref="B119:B121">
    <cfRule type="containsText" dxfId="881" priority="1096" operator="containsText" text="DELETE THIS ROW">
      <formula>NOT(ISERROR(SEARCH("DELETE THIS ROW",B119)))</formula>
    </cfRule>
  </conditionalFormatting>
  <conditionalFormatting sqref="B133:B135">
    <cfRule type="containsText" dxfId="880" priority="1086" operator="containsText" text="DELETE THIS ROW">
      <formula>NOT(ISERROR(SEARCH("DELETE THIS ROW",B133)))</formula>
    </cfRule>
  </conditionalFormatting>
  <conditionalFormatting sqref="B147:B149">
    <cfRule type="containsText" dxfId="879" priority="1076" operator="containsText" text="DELETE THIS ROW">
      <formula>NOT(ISERROR(SEARCH("DELETE THIS ROW",B147)))</formula>
    </cfRule>
  </conditionalFormatting>
  <conditionalFormatting sqref="B161:B163">
    <cfRule type="containsText" dxfId="878" priority="1066" operator="containsText" text="DELETE THIS ROW">
      <formula>NOT(ISERROR(SEARCH("DELETE THIS ROW",B161)))</formula>
    </cfRule>
  </conditionalFormatting>
  <conditionalFormatting sqref="E43 E46:E48 C45:C48">
    <cfRule type="cellIs" dxfId="877" priority="1053" operator="greaterThan">
      <formula>0</formula>
    </cfRule>
  </conditionalFormatting>
  <conditionalFormatting sqref="F43 F46:F48 D45:D48">
    <cfRule type="cellIs" dxfId="876" priority="1052" operator="greaterThan">
      <formula>0</formula>
    </cfRule>
  </conditionalFormatting>
  <conditionalFormatting sqref="E43:F43 C46:F48 C45:D45">
    <cfRule type="cellIs" dxfId="875" priority="1051" operator="equal">
      <formula>""</formula>
    </cfRule>
  </conditionalFormatting>
  <conditionalFormatting sqref="C50:C51 E49 E51">
    <cfRule type="cellIs" dxfId="874" priority="1049" operator="greaterThan">
      <formula>0</formula>
    </cfRule>
  </conditionalFormatting>
  <conditionalFormatting sqref="D50:D51 F49 F51">
    <cfRule type="cellIs" dxfId="873" priority="1048" operator="greaterThan">
      <formula>0</formula>
    </cfRule>
  </conditionalFormatting>
  <conditionalFormatting sqref="C51:F51 E49:F49 C50:D50">
    <cfRule type="cellIs" dxfId="872" priority="1047" operator="equal">
      <formula>""</formula>
    </cfRule>
  </conditionalFormatting>
  <conditionalFormatting sqref="E60:E62 C59:C62">
    <cfRule type="cellIs" dxfId="871" priority="1045" operator="greaterThan">
      <formula>0</formula>
    </cfRule>
  </conditionalFormatting>
  <conditionalFormatting sqref="F60:F62 D59:D62">
    <cfRule type="cellIs" dxfId="870" priority="1044" operator="greaterThan">
      <formula>0</formula>
    </cfRule>
  </conditionalFormatting>
  <conditionalFormatting sqref="C60:F62 C59:D59">
    <cfRule type="cellIs" dxfId="869" priority="1043" operator="equal">
      <formula>""</formula>
    </cfRule>
  </conditionalFormatting>
  <conditionalFormatting sqref="C64:C65 E63 E65">
    <cfRule type="cellIs" dxfId="868" priority="1041" operator="greaterThan">
      <formula>0</formula>
    </cfRule>
  </conditionalFormatting>
  <conditionalFormatting sqref="D64:D65 F63 F65">
    <cfRule type="cellIs" dxfId="867" priority="1040" operator="greaterThan">
      <formula>0</formula>
    </cfRule>
  </conditionalFormatting>
  <conditionalFormatting sqref="C65:F65 E63:F63 C64:D64">
    <cfRule type="cellIs" dxfId="866" priority="1039" operator="equal">
      <formula>""</formula>
    </cfRule>
  </conditionalFormatting>
  <conditionalFormatting sqref="E74:E76 C73:C76">
    <cfRule type="cellIs" dxfId="865" priority="1037" operator="greaterThan">
      <formula>0</formula>
    </cfRule>
  </conditionalFormatting>
  <conditionalFormatting sqref="F74:F76 D73:D76">
    <cfRule type="cellIs" dxfId="864" priority="1036" operator="greaterThan">
      <formula>0</formula>
    </cfRule>
  </conditionalFormatting>
  <conditionalFormatting sqref="C74:F76 C73:D73">
    <cfRule type="cellIs" dxfId="863" priority="1035" operator="equal">
      <formula>""</formula>
    </cfRule>
  </conditionalFormatting>
  <conditionalFormatting sqref="C78:C79 E77 E79">
    <cfRule type="cellIs" dxfId="862" priority="1033" operator="greaterThan">
      <formula>0</formula>
    </cfRule>
  </conditionalFormatting>
  <conditionalFormatting sqref="D78:D79 F77 F79">
    <cfRule type="cellIs" dxfId="861" priority="1032" operator="greaterThan">
      <formula>0</formula>
    </cfRule>
  </conditionalFormatting>
  <conditionalFormatting sqref="C79:F79 E77:F77 C78:D78">
    <cfRule type="cellIs" dxfId="860" priority="1031" operator="equal">
      <formula>""</formula>
    </cfRule>
  </conditionalFormatting>
  <conditionalFormatting sqref="E88:E90 C87:C90">
    <cfRule type="cellIs" dxfId="859" priority="1029" operator="greaterThan">
      <formula>0</formula>
    </cfRule>
  </conditionalFormatting>
  <conditionalFormatting sqref="F88:F90 D87:D90">
    <cfRule type="cellIs" dxfId="858" priority="1028" operator="greaterThan">
      <formula>0</formula>
    </cfRule>
  </conditionalFormatting>
  <conditionalFormatting sqref="C88:F90 C87:D87">
    <cfRule type="cellIs" dxfId="857" priority="1027" operator="equal">
      <formula>""</formula>
    </cfRule>
  </conditionalFormatting>
  <conditionalFormatting sqref="C92:C93 E91 E93">
    <cfRule type="cellIs" dxfId="856" priority="1025" operator="greaterThan">
      <formula>0</formula>
    </cfRule>
  </conditionalFormatting>
  <conditionalFormatting sqref="D92:D93 F91 F93">
    <cfRule type="cellIs" dxfId="855" priority="1024" operator="greaterThan">
      <formula>0</formula>
    </cfRule>
  </conditionalFormatting>
  <conditionalFormatting sqref="C93:F93 E91:F91 C92:D92">
    <cfRule type="cellIs" dxfId="854" priority="1023" operator="equal">
      <formula>""</formula>
    </cfRule>
  </conditionalFormatting>
  <conditionalFormatting sqref="E102:E104 C101:C104">
    <cfRule type="cellIs" dxfId="853" priority="1021" operator="greaterThan">
      <formula>0</formula>
    </cfRule>
  </conditionalFormatting>
  <conditionalFormatting sqref="F102:F104 D101:D104">
    <cfRule type="cellIs" dxfId="852" priority="1020" operator="greaterThan">
      <formula>0</formula>
    </cfRule>
  </conditionalFormatting>
  <conditionalFormatting sqref="C102:F104 C101:D101">
    <cfRule type="cellIs" dxfId="851" priority="1019" operator="equal">
      <formula>""</formula>
    </cfRule>
  </conditionalFormatting>
  <conditionalFormatting sqref="C106:C107 E105 E107">
    <cfRule type="cellIs" dxfId="850" priority="1017" operator="greaterThan">
      <formula>0</formula>
    </cfRule>
  </conditionalFormatting>
  <conditionalFormatting sqref="D106:D107 F105 F107">
    <cfRule type="cellIs" dxfId="849" priority="1016" operator="greaterThan">
      <formula>0</formula>
    </cfRule>
  </conditionalFormatting>
  <conditionalFormatting sqref="C107:F107 E105:F105 C106:D106">
    <cfRule type="cellIs" dxfId="848" priority="1015" operator="equal">
      <formula>""</formula>
    </cfRule>
  </conditionalFormatting>
  <conditionalFormatting sqref="E116:E118 C115:C118">
    <cfRule type="cellIs" dxfId="847" priority="1013" operator="greaterThan">
      <formula>0</formula>
    </cfRule>
  </conditionalFormatting>
  <conditionalFormatting sqref="F116:F118 D115:D118">
    <cfRule type="cellIs" dxfId="846" priority="1012" operator="greaterThan">
      <formula>0</formula>
    </cfRule>
  </conditionalFormatting>
  <conditionalFormatting sqref="C116:F118 C115:D115">
    <cfRule type="cellIs" dxfId="845" priority="1011" operator="equal">
      <formula>""</formula>
    </cfRule>
  </conditionalFormatting>
  <conditionalFormatting sqref="C120:C121 E119 E121">
    <cfRule type="cellIs" dxfId="844" priority="1009" operator="greaterThan">
      <formula>0</formula>
    </cfRule>
  </conditionalFormatting>
  <conditionalFormatting sqref="D120:D121 F119 F121">
    <cfRule type="cellIs" dxfId="843" priority="1008" operator="greaterThan">
      <formula>0</formula>
    </cfRule>
  </conditionalFormatting>
  <conditionalFormatting sqref="C121:F121 E119:F119 C120:D120">
    <cfRule type="cellIs" dxfId="842" priority="1007" operator="equal">
      <formula>""</formula>
    </cfRule>
  </conditionalFormatting>
  <conditionalFormatting sqref="E130:E132 C129:C132">
    <cfRule type="cellIs" dxfId="841" priority="1005" operator="greaterThan">
      <formula>0</formula>
    </cfRule>
  </conditionalFormatting>
  <conditionalFormatting sqref="F130:F132 D129:D132">
    <cfRule type="cellIs" dxfId="840" priority="1004" operator="greaterThan">
      <formula>0</formula>
    </cfRule>
  </conditionalFormatting>
  <conditionalFormatting sqref="C130:F132 C129:D129">
    <cfRule type="cellIs" dxfId="839" priority="1003" operator="equal">
      <formula>""</formula>
    </cfRule>
  </conditionalFormatting>
  <conditionalFormatting sqref="C134:C135 E133 E135">
    <cfRule type="cellIs" dxfId="838" priority="1001" operator="greaterThan">
      <formula>0</formula>
    </cfRule>
  </conditionalFormatting>
  <conditionalFormatting sqref="D134:D135 F133 F135">
    <cfRule type="cellIs" dxfId="837" priority="1000" operator="greaterThan">
      <formula>0</formula>
    </cfRule>
  </conditionalFormatting>
  <conditionalFormatting sqref="C135:F135 E133:F133 C134:D134">
    <cfRule type="cellIs" dxfId="836" priority="999" operator="equal">
      <formula>""</formula>
    </cfRule>
  </conditionalFormatting>
  <conditionalFormatting sqref="E144:E146 C143:C146">
    <cfRule type="cellIs" dxfId="835" priority="997" operator="greaterThan">
      <formula>0</formula>
    </cfRule>
  </conditionalFormatting>
  <conditionalFormatting sqref="F144:F146 D143:D146">
    <cfRule type="cellIs" dxfId="834" priority="996" operator="greaterThan">
      <formula>0</formula>
    </cfRule>
  </conditionalFormatting>
  <conditionalFormatting sqref="C144:F146 C143:D143">
    <cfRule type="cellIs" dxfId="833" priority="995" operator="equal">
      <formula>""</formula>
    </cfRule>
  </conditionalFormatting>
  <conditionalFormatting sqref="C148:C149 E147 E149">
    <cfRule type="cellIs" dxfId="832" priority="993" operator="greaterThan">
      <formula>0</formula>
    </cfRule>
  </conditionalFormatting>
  <conditionalFormatting sqref="D148:D149 F147 F149">
    <cfRule type="cellIs" dxfId="831" priority="992" operator="greaterThan">
      <formula>0</formula>
    </cfRule>
  </conditionalFormatting>
  <conditionalFormatting sqref="C149:F149 E147:F147 C148:D148">
    <cfRule type="cellIs" dxfId="830" priority="991" operator="equal">
      <formula>""</formula>
    </cfRule>
  </conditionalFormatting>
  <conditionalFormatting sqref="E158:E160 C157:C160">
    <cfRule type="cellIs" dxfId="829" priority="989" operator="greaterThan">
      <formula>0</formula>
    </cfRule>
  </conditionalFormatting>
  <conditionalFormatting sqref="F158:F160 D157:D160">
    <cfRule type="cellIs" dxfId="828" priority="988" operator="greaterThan">
      <formula>0</formula>
    </cfRule>
  </conditionalFormatting>
  <conditionalFormatting sqref="C158:F160 C157:D157">
    <cfRule type="cellIs" dxfId="827" priority="987" operator="equal">
      <formula>""</formula>
    </cfRule>
  </conditionalFormatting>
  <conditionalFormatting sqref="C162:C163 E161 E163">
    <cfRule type="cellIs" dxfId="826" priority="985" operator="greaterThan">
      <formula>0</formula>
    </cfRule>
  </conditionalFormatting>
  <conditionalFormatting sqref="D162:D163 F161 F163">
    <cfRule type="cellIs" dxfId="825" priority="984" operator="greaterThan">
      <formula>0</formula>
    </cfRule>
  </conditionalFormatting>
  <conditionalFormatting sqref="C163:F163 E161:F161 C162:D162">
    <cfRule type="cellIs" dxfId="824" priority="983" operator="equal">
      <formula>""</formula>
    </cfRule>
  </conditionalFormatting>
  <conditionalFormatting sqref="B175:B177">
    <cfRule type="containsText" dxfId="823" priority="979" operator="containsText" text="DELETE THIS ROW">
      <formula>NOT(ISERROR(SEARCH("DELETE THIS ROW",B175)))</formula>
    </cfRule>
  </conditionalFormatting>
  <conditionalFormatting sqref="E172:E174 C171:C174">
    <cfRule type="cellIs" dxfId="822" priority="977" operator="greaterThan">
      <formula>0</formula>
    </cfRule>
  </conditionalFormatting>
  <conditionalFormatting sqref="F172:F174 D171:D174">
    <cfRule type="cellIs" dxfId="821" priority="976" operator="greaterThan">
      <formula>0</formula>
    </cfRule>
  </conditionalFormatting>
  <conditionalFormatting sqref="C172:F174 C171:D171">
    <cfRule type="cellIs" dxfId="820" priority="975" operator="equal">
      <formula>""</formula>
    </cfRule>
  </conditionalFormatting>
  <conditionalFormatting sqref="C176:C177 E175 E177">
    <cfRule type="cellIs" dxfId="819" priority="973" operator="greaterThan">
      <formula>0</formula>
    </cfRule>
  </conditionalFormatting>
  <conditionalFormatting sqref="D176:D177 F175 F177">
    <cfRule type="cellIs" dxfId="818" priority="972" operator="greaterThan">
      <formula>0</formula>
    </cfRule>
  </conditionalFormatting>
  <conditionalFormatting sqref="C177:F177 E175:F175 C176:D176">
    <cfRule type="cellIs" dxfId="817" priority="971" operator="equal">
      <formula>""</formula>
    </cfRule>
  </conditionalFormatting>
  <conditionalFormatting sqref="B189:B191">
    <cfRule type="containsText" dxfId="816" priority="969" operator="containsText" text="DELETE THIS ROW">
      <formula>NOT(ISERROR(SEARCH("DELETE THIS ROW",B189)))</formula>
    </cfRule>
  </conditionalFormatting>
  <conditionalFormatting sqref="E186:E188 C185:C188">
    <cfRule type="cellIs" dxfId="815" priority="967" operator="greaterThan">
      <formula>0</formula>
    </cfRule>
  </conditionalFormatting>
  <conditionalFormatting sqref="F186:F188 D185:D188">
    <cfRule type="cellIs" dxfId="814" priority="966" operator="greaterThan">
      <formula>0</formula>
    </cfRule>
  </conditionalFormatting>
  <conditionalFormatting sqref="C186:F188 C185:D185">
    <cfRule type="cellIs" dxfId="813" priority="965" operator="equal">
      <formula>""</formula>
    </cfRule>
  </conditionalFormatting>
  <conditionalFormatting sqref="C190:C191 E189 E191">
    <cfRule type="cellIs" dxfId="812" priority="963" operator="greaterThan">
      <formula>0</formula>
    </cfRule>
  </conditionalFormatting>
  <conditionalFormatting sqref="D190:D191 F189 F191">
    <cfRule type="cellIs" dxfId="811" priority="962" operator="greaterThan">
      <formula>0</formula>
    </cfRule>
  </conditionalFormatting>
  <conditionalFormatting sqref="C191:F191 E189:F189 C190:D190">
    <cfRule type="cellIs" dxfId="810" priority="961" operator="equal">
      <formula>""</formula>
    </cfRule>
  </conditionalFormatting>
  <conditionalFormatting sqref="B203:B205">
    <cfRule type="containsText" dxfId="809" priority="957" operator="containsText" text="DELETE THIS ROW">
      <formula>NOT(ISERROR(SEARCH("DELETE THIS ROW",B203)))</formula>
    </cfRule>
  </conditionalFormatting>
  <conditionalFormatting sqref="E200:E202 C199:C202">
    <cfRule type="cellIs" dxfId="808" priority="956" operator="greaterThan">
      <formula>0</formula>
    </cfRule>
  </conditionalFormatting>
  <conditionalFormatting sqref="F200:F202 D199:D202">
    <cfRule type="cellIs" dxfId="807" priority="955" operator="greaterThan">
      <formula>0</formula>
    </cfRule>
  </conditionalFormatting>
  <conditionalFormatting sqref="C200:F202 C199:D199">
    <cfRule type="cellIs" dxfId="806" priority="954" operator="equal">
      <formula>""</formula>
    </cfRule>
  </conditionalFormatting>
  <conditionalFormatting sqref="C204:C205 E203 E205">
    <cfRule type="cellIs" dxfId="805" priority="952" operator="greaterThan">
      <formula>0</formula>
    </cfRule>
  </conditionalFormatting>
  <conditionalFormatting sqref="D204:D205 F203 F205">
    <cfRule type="cellIs" dxfId="804" priority="951" operator="greaterThan">
      <formula>0</formula>
    </cfRule>
  </conditionalFormatting>
  <conditionalFormatting sqref="C205:F205 E203:F203 C204:D204">
    <cfRule type="cellIs" dxfId="803" priority="950" operator="equal">
      <formula>""</formula>
    </cfRule>
  </conditionalFormatting>
  <conditionalFormatting sqref="B217:B219">
    <cfRule type="containsText" dxfId="802" priority="947" operator="containsText" text="DELETE THIS ROW">
      <formula>NOT(ISERROR(SEARCH("DELETE THIS ROW",B217)))</formula>
    </cfRule>
  </conditionalFormatting>
  <conditionalFormatting sqref="E214:E216 C213:C216">
    <cfRule type="cellIs" dxfId="801" priority="946" operator="greaterThan">
      <formula>0</formula>
    </cfRule>
  </conditionalFormatting>
  <conditionalFormatting sqref="F214:F216 D213:D216">
    <cfRule type="cellIs" dxfId="800" priority="945" operator="greaterThan">
      <formula>0</formula>
    </cfRule>
  </conditionalFormatting>
  <conditionalFormatting sqref="C214:F216 C213:D213">
    <cfRule type="cellIs" dxfId="799" priority="944" operator="equal">
      <formula>""</formula>
    </cfRule>
  </conditionalFormatting>
  <conditionalFormatting sqref="C218:C219 E217 E219">
    <cfRule type="cellIs" dxfId="798" priority="942" operator="greaterThan">
      <formula>0</formula>
    </cfRule>
  </conditionalFormatting>
  <conditionalFormatting sqref="D218:D219 F217 F219">
    <cfRule type="cellIs" dxfId="797" priority="941" operator="greaterThan">
      <formula>0</formula>
    </cfRule>
  </conditionalFormatting>
  <conditionalFormatting sqref="C219:F219 E217:F217 C218:D218">
    <cfRule type="cellIs" dxfId="796" priority="940" operator="equal">
      <formula>""</formula>
    </cfRule>
  </conditionalFormatting>
  <conditionalFormatting sqref="B231:B233">
    <cfRule type="containsText" dxfId="795" priority="937" operator="containsText" text="DELETE THIS ROW">
      <formula>NOT(ISERROR(SEARCH("DELETE THIS ROW",B231)))</formula>
    </cfRule>
  </conditionalFormatting>
  <conditionalFormatting sqref="E228:E230 C227:C230">
    <cfRule type="cellIs" dxfId="794" priority="936" operator="greaterThan">
      <formula>0</formula>
    </cfRule>
  </conditionalFormatting>
  <conditionalFormatting sqref="F228:F230 D227:D230">
    <cfRule type="cellIs" dxfId="793" priority="935" operator="greaterThan">
      <formula>0</formula>
    </cfRule>
  </conditionalFormatting>
  <conditionalFormatting sqref="C228:F230 C227:D227">
    <cfRule type="cellIs" dxfId="792" priority="934" operator="equal">
      <formula>""</formula>
    </cfRule>
  </conditionalFormatting>
  <conditionalFormatting sqref="C232:C233 E231 E233">
    <cfRule type="cellIs" dxfId="791" priority="932" operator="greaterThan">
      <formula>0</formula>
    </cfRule>
  </conditionalFormatting>
  <conditionalFormatting sqref="D232:D233 F231 F233">
    <cfRule type="cellIs" dxfId="790" priority="931" operator="greaterThan">
      <formula>0</formula>
    </cfRule>
  </conditionalFormatting>
  <conditionalFormatting sqref="C233:F233 E231:F231 C232:D232">
    <cfRule type="cellIs" dxfId="789" priority="930" operator="equal">
      <formula>""</formula>
    </cfRule>
  </conditionalFormatting>
  <conditionalFormatting sqref="B245:B247">
    <cfRule type="containsText" dxfId="788" priority="927" operator="containsText" text="DELETE THIS ROW">
      <formula>NOT(ISERROR(SEARCH("DELETE THIS ROW",B245)))</formula>
    </cfRule>
  </conditionalFormatting>
  <conditionalFormatting sqref="E242:E244 C241:C244">
    <cfRule type="cellIs" dxfId="787" priority="926" operator="greaterThan">
      <formula>0</formula>
    </cfRule>
  </conditionalFormatting>
  <conditionalFormatting sqref="F242:F244 D241:D244">
    <cfRule type="cellIs" dxfId="786" priority="925" operator="greaterThan">
      <formula>0</formula>
    </cfRule>
  </conditionalFormatting>
  <conditionalFormatting sqref="C242:F244 C241:D241">
    <cfRule type="cellIs" dxfId="785" priority="924" operator="equal">
      <formula>""</formula>
    </cfRule>
  </conditionalFormatting>
  <conditionalFormatting sqref="C246:C247 E245 E247">
    <cfRule type="cellIs" dxfId="784" priority="922" operator="greaterThan">
      <formula>0</formula>
    </cfRule>
  </conditionalFormatting>
  <conditionalFormatting sqref="D246:D247 F245 F247">
    <cfRule type="cellIs" dxfId="783" priority="921" operator="greaterThan">
      <formula>0</formula>
    </cfRule>
  </conditionalFormatting>
  <conditionalFormatting sqref="C247:F247 E245:F245 C246:D246">
    <cfRule type="cellIs" dxfId="782" priority="920" operator="equal">
      <formula>""</formula>
    </cfRule>
  </conditionalFormatting>
  <conditionalFormatting sqref="B259:B261">
    <cfRule type="containsText" dxfId="781" priority="917" operator="containsText" text="DELETE THIS ROW">
      <formula>NOT(ISERROR(SEARCH("DELETE THIS ROW",B259)))</formula>
    </cfRule>
  </conditionalFormatting>
  <conditionalFormatting sqref="E256:E258 C255:C258">
    <cfRule type="cellIs" dxfId="780" priority="916" operator="greaterThan">
      <formula>0</formula>
    </cfRule>
  </conditionalFormatting>
  <conditionalFormatting sqref="F256:F258 D255:D258">
    <cfRule type="cellIs" dxfId="779" priority="915" operator="greaterThan">
      <formula>0</formula>
    </cfRule>
  </conditionalFormatting>
  <conditionalFormatting sqref="C256:F258 C255:D255">
    <cfRule type="cellIs" dxfId="778" priority="914" operator="equal">
      <formula>""</formula>
    </cfRule>
  </conditionalFormatting>
  <conditionalFormatting sqref="C260:C261 E259 E261">
    <cfRule type="cellIs" dxfId="777" priority="912" operator="greaterThan">
      <formula>0</formula>
    </cfRule>
  </conditionalFormatting>
  <conditionalFormatting sqref="D260:D261 F259 F261">
    <cfRule type="cellIs" dxfId="776" priority="911" operator="greaterThan">
      <formula>0</formula>
    </cfRule>
  </conditionalFormatting>
  <conditionalFormatting sqref="C261:F261 E259:F259 C260:D260">
    <cfRule type="cellIs" dxfId="775" priority="910" operator="equal">
      <formula>""</formula>
    </cfRule>
  </conditionalFormatting>
  <conditionalFormatting sqref="B273:B275">
    <cfRule type="containsText" dxfId="774" priority="907" operator="containsText" text="DELETE THIS ROW">
      <formula>NOT(ISERROR(SEARCH("DELETE THIS ROW",B273)))</formula>
    </cfRule>
  </conditionalFormatting>
  <conditionalFormatting sqref="E270:E272 C269:C272">
    <cfRule type="cellIs" dxfId="773" priority="906" operator="greaterThan">
      <formula>0</formula>
    </cfRule>
  </conditionalFormatting>
  <conditionalFormatting sqref="F270:F272 D269:D272">
    <cfRule type="cellIs" dxfId="772" priority="905" operator="greaterThan">
      <formula>0</formula>
    </cfRule>
  </conditionalFormatting>
  <conditionalFormatting sqref="C270:F272 C269:D269">
    <cfRule type="cellIs" dxfId="771" priority="904" operator="equal">
      <formula>""</formula>
    </cfRule>
  </conditionalFormatting>
  <conditionalFormatting sqref="C274:C275 E273 E275">
    <cfRule type="cellIs" dxfId="770" priority="902" operator="greaterThan">
      <formula>0</formula>
    </cfRule>
  </conditionalFormatting>
  <conditionalFormatting sqref="D274:D275 F273 F275">
    <cfRule type="cellIs" dxfId="769" priority="901" operator="greaterThan">
      <formula>0</formula>
    </cfRule>
  </conditionalFormatting>
  <conditionalFormatting sqref="C275:F275 E273:F273 C274:D274">
    <cfRule type="cellIs" dxfId="768" priority="900" operator="equal">
      <formula>""</formula>
    </cfRule>
  </conditionalFormatting>
  <conditionalFormatting sqref="B287:B289">
    <cfRule type="containsText" dxfId="767" priority="897" operator="containsText" text="DELETE THIS ROW">
      <formula>NOT(ISERROR(SEARCH("DELETE THIS ROW",B287)))</formula>
    </cfRule>
  </conditionalFormatting>
  <conditionalFormatting sqref="E284:E286 C283:C286">
    <cfRule type="cellIs" dxfId="766" priority="896" operator="greaterThan">
      <formula>0</formula>
    </cfRule>
  </conditionalFormatting>
  <conditionalFormatting sqref="F284:F286 D283:D286">
    <cfRule type="cellIs" dxfId="765" priority="895" operator="greaterThan">
      <formula>0</formula>
    </cfRule>
  </conditionalFormatting>
  <conditionalFormatting sqref="C284:F286 C283:D283">
    <cfRule type="cellIs" dxfId="764" priority="894" operator="equal">
      <formula>""</formula>
    </cfRule>
  </conditionalFormatting>
  <conditionalFormatting sqref="C288:C289 E287 E289">
    <cfRule type="cellIs" dxfId="763" priority="892" operator="greaterThan">
      <formula>0</formula>
    </cfRule>
  </conditionalFormatting>
  <conditionalFormatting sqref="D288:D289 F287 F289">
    <cfRule type="cellIs" dxfId="762" priority="891" operator="greaterThan">
      <formula>0</formula>
    </cfRule>
  </conditionalFormatting>
  <conditionalFormatting sqref="C289:F289 E287:F287 C288:D288">
    <cfRule type="cellIs" dxfId="761" priority="890" operator="equal">
      <formula>""</formula>
    </cfRule>
  </conditionalFormatting>
  <conditionalFormatting sqref="B301:B303">
    <cfRule type="containsText" dxfId="760" priority="887" operator="containsText" text="DELETE THIS ROW">
      <formula>NOT(ISERROR(SEARCH("DELETE THIS ROW",B301)))</formula>
    </cfRule>
  </conditionalFormatting>
  <conditionalFormatting sqref="E298:E300 C297:C300">
    <cfRule type="cellIs" dxfId="759" priority="886" operator="greaterThan">
      <formula>0</formula>
    </cfRule>
  </conditionalFormatting>
  <conditionalFormatting sqref="F298:F300 D297:D300">
    <cfRule type="cellIs" dxfId="758" priority="885" operator="greaterThan">
      <formula>0</formula>
    </cfRule>
  </conditionalFormatting>
  <conditionalFormatting sqref="C298:F300 C297:D297">
    <cfRule type="cellIs" dxfId="757" priority="884" operator="equal">
      <formula>""</formula>
    </cfRule>
  </conditionalFormatting>
  <conditionalFormatting sqref="C302:C303 E301 E303">
    <cfRule type="cellIs" dxfId="756" priority="882" operator="greaterThan">
      <formula>0</formula>
    </cfRule>
  </conditionalFormatting>
  <conditionalFormatting sqref="D302:D303 F301 F303">
    <cfRule type="cellIs" dxfId="755" priority="881" operator="greaterThan">
      <formula>0</formula>
    </cfRule>
  </conditionalFormatting>
  <conditionalFormatting sqref="C303:F303 E301:F301 C302:D302">
    <cfRule type="cellIs" dxfId="754" priority="880" operator="equal">
      <formula>""</formula>
    </cfRule>
  </conditionalFormatting>
  <conditionalFormatting sqref="E44">
    <cfRule type="cellIs" dxfId="753" priority="877" operator="greaterThan">
      <formula>0</formula>
    </cfRule>
  </conditionalFormatting>
  <conditionalFormatting sqref="F44">
    <cfRule type="cellIs" dxfId="752" priority="876" operator="greaterThan">
      <formula>0</formula>
    </cfRule>
  </conditionalFormatting>
  <conditionalFormatting sqref="E44:F44">
    <cfRule type="cellIs" dxfId="751" priority="875" operator="equal">
      <formula>""</formula>
    </cfRule>
  </conditionalFormatting>
  <conditionalFormatting sqref="E58">
    <cfRule type="cellIs" dxfId="750" priority="873" operator="greaterThan">
      <formula>0</formula>
    </cfRule>
  </conditionalFormatting>
  <conditionalFormatting sqref="F58">
    <cfRule type="cellIs" dxfId="749" priority="872" operator="greaterThan">
      <formula>0</formula>
    </cfRule>
  </conditionalFormatting>
  <conditionalFormatting sqref="E58:F58">
    <cfRule type="cellIs" dxfId="748" priority="871" operator="equal">
      <formula>""</formula>
    </cfRule>
  </conditionalFormatting>
  <conditionalFormatting sqref="E72">
    <cfRule type="cellIs" dxfId="747" priority="869" operator="greaterThan">
      <formula>0</formula>
    </cfRule>
  </conditionalFormatting>
  <conditionalFormatting sqref="F72">
    <cfRule type="cellIs" dxfId="746" priority="868" operator="greaterThan">
      <formula>0</formula>
    </cfRule>
  </conditionalFormatting>
  <conditionalFormatting sqref="E72:F72">
    <cfRule type="cellIs" dxfId="745" priority="867" operator="equal">
      <formula>""</formula>
    </cfRule>
  </conditionalFormatting>
  <conditionalFormatting sqref="E86">
    <cfRule type="cellIs" dxfId="744" priority="865" operator="greaterThan">
      <formula>0</formula>
    </cfRule>
  </conditionalFormatting>
  <conditionalFormatting sqref="F86">
    <cfRule type="cellIs" dxfId="743" priority="864" operator="greaterThan">
      <formula>0</formula>
    </cfRule>
  </conditionalFormatting>
  <conditionalFormatting sqref="E86:F86">
    <cfRule type="cellIs" dxfId="742" priority="863" operator="equal">
      <formula>""</formula>
    </cfRule>
  </conditionalFormatting>
  <conditionalFormatting sqref="E100">
    <cfRule type="cellIs" dxfId="741" priority="861" operator="greaterThan">
      <formula>0</formula>
    </cfRule>
  </conditionalFormatting>
  <conditionalFormatting sqref="F100">
    <cfRule type="cellIs" dxfId="740" priority="860" operator="greaterThan">
      <formula>0</formula>
    </cfRule>
  </conditionalFormatting>
  <conditionalFormatting sqref="E100:F100">
    <cfRule type="cellIs" dxfId="739" priority="859" operator="equal">
      <formula>""</formula>
    </cfRule>
  </conditionalFormatting>
  <conditionalFormatting sqref="E114">
    <cfRule type="cellIs" dxfId="738" priority="857" operator="greaterThan">
      <formula>0</formula>
    </cfRule>
  </conditionalFormatting>
  <conditionalFormatting sqref="F114">
    <cfRule type="cellIs" dxfId="737" priority="856" operator="greaterThan">
      <formula>0</formula>
    </cfRule>
  </conditionalFormatting>
  <conditionalFormatting sqref="E114:F114">
    <cfRule type="cellIs" dxfId="736" priority="855" operator="equal">
      <formula>""</formula>
    </cfRule>
  </conditionalFormatting>
  <conditionalFormatting sqref="E128">
    <cfRule type="cellIs" dxfId="735" priority="853" operator="greaterThan">
      <formula>0</formula>
    </cfRule>
  </conditionalFormatting>
  <conditionalFormatting sqref="F128">
    <cfRule type="cellIs" dxfId="734" priority="852" operator="greaterThan">
      <formula>0</formula>
    </cfRule>
  </conditionalFormatting>
  <conditionalFormatting sqref="E128:F128">
    <cfRule type="cellIs" dxfId="733" priority="851" operator="equal">
      <formula>""</formula>
    </cfRule>
  </conditionalFormatting>
  <conditionalFormatting sqref="E142">
    <cfRule type="cellIs" dxfId="732" priority="849" operator="greaterThan">
      <formula>0</formula>
    </cfRule>
  </conditionalFormatting>
  <conditionalFormatting sqref="F142">
    <cfRule type="cellIs" dxfId="731" priority="848" operator="greaterThan">
      <formula>0</formula>
    </cfRule>
  </conditionalFormatting>
  <conditionalFormatting sqref="E142:F142">
    <cfRule type="cellIs" dxfId="730" priority="847" operator="equal">
      <formula>""</formula>
    </cfRule>
  </conditionalFormatting>
  <conditionalFormatting sqref="E156">
    <cfRule type="cellIs" dxfId="729" priority="845" operator="greaterThan">
      <formula>0</formula>
    </cfRule>
  </conditionalFormatting>
  <conditionalFormatting sqref="F156">
    <cfRule type="cellIs" dxfId="728" priority="844" operator="greaterThan">
      <formula>0</formula>
    </cfRule>
  </conditionalFormatting>
  <conditionalFormatting sqref="E156:F156">
    <cfRule type="cellIs" dxfId="727" priority="843" operator="equal">
      <formula>""</formula>
    </cfRule>
  </conditionalFormatting>
  <conditionalFormatting sqref="E170">
    <cfRule type="cellIs" dxfId="726" priority="841" operator="greaterThan">
      <formula>0</formula>
    </cfRule>
  </conditionalFormatting>
  <conditionalFormatting sqref="F170">
    <cfRule type="cellIs" dxfId="725" priority="840" operator="greaterThan">
      <formula>0</formula>
    </cfRule>
  </conditionalFormatting>
  <conditionalFormatting sqref="E170:F170">
    <cfRule type="cellIs" dxfId="724" priority="839" operator="equal">
      <formula>""</formula>
    </cfRule>
  </conditionalFormatting>
  <conditionalFormatting sqref="E184">
    <cfRule type="cellIs" dxfId="723" priority="837" operator="greaterThan">
      <formula>0</formula>
    </cfRule>
  </conditionalFormatting>
  <conditionalFormatting sqref="F184">
    <cfRule type="cellIs" dxfId="722" priority="836" operator="greaterThan">
      <formula>0</formula>
    </cfRule>
  </conditionalFormatting>
  <conditionalFormatting sqref="E184:F184">
    <cfRule type="cellIs" dxfId="721" priority="835" operator="equal">
      <formula>""</formula>
    </cfRule>
  </conditionalFormatting>
  <conditionalFormatting sqref="E198">
    <cfRule type="cellIs" dxfId="720" priority="833" operator="greaterThan">
      <formula>0</formula>
    </cfRule>
  </conditionalFormatting>
  <conditionalFormatting sqref="F198">
    <cfRule type="cellIs" dxfId="719" priority="832" operator="greaterThan">
      <formula>0</formula>
    </cfRule>
  </conditionalFormatting>
  <conditionalFormatting sqref="E198:F198">
    <cfRule type="cellIs" dxfId="718" priority="831" operator="equal">
      <formula>""</formula>
    </cfRule>
  </conditionalFormatting>
  <conditionalFormatting sqref="E212">
    <cfRule type="cellIs" dxfId="717" priority="829" operator="greaterThan">
      <formula>0</formula>
    </cfRule>
  </conditionalFormatting>
  <conditionalFormatting sqref="F212">
    <cfRule type="cellIs" dxfId="716" priority="828" operator="greaterThan">
      <formula>0</formula>
    </cfRule>
  </conditionalFormatting>
  <conditionalFormatting sqref="E212:F212">
    <cfRule type="cellIs" dxfId="715" priority="827" operator="equal">
      <formula>""</formula>
    </cfRule>
  </conditionalFormatting>
  <conditionalFormatting sqref="E226">
    <cfRule type="cellIs" dxfId="714" priority="825" operator="greaterThan">
      <formula>0</formula>
    </cfRule>
  </conditionalFormatting>
  <conditionalFormatting sqref="F226">
    <cfRule type="cellIs" dxfId="713" priority="824" operator="greaterThan">
      <formula>0</formula>
    </cfRule>
  </conditionalFormatting>
  <conditionalFormatting sqref="E226:F226">
    <cfRule type="cellIs" dxfId="712" priority="823" operator="equal">
      <formula>""</formula>
    </cfRule>
  </conditionalFormatting>
  <conditionalFormatting sqref="E240">
    <cfRule type="cellIs" dxfId="711" priority="821" operator="greaterThan">
      <formula>0</formula>
    </cfRule>
  </conditionalFormatting>
  <conditionalFormatting sqref="F240">
    <cfRule type="cellIs" dxfId="710" priority="820" operator="greaterThan">
      <formula>0</formula>
    </cfRule>
  </conditionalFormatting>
  <conditionalFormatting sqref="E240:F240">
    <cfRule type="cellIs" dxfId="709" priority="819" operator="equal">
      <formula>""</formula>
    </cfRule>
  </conditionalFormatting>
  <conditionalFormatting sqref="E254">
    <cfRule type="cellIs" dxfId="708" priority="817" operator="greaterThan">
      <formula>0</formula>
    </cfRule>
  </conditionalFormatting>
  <conditionalFormatting sqref="F254">
    <cfRule type="cellIs" dxfId="707" priority="816" operator="greaterThan">
      <formula>0</formula>
    </cfRule>
  </conditionalFormatting>
  <conditionalFormatting sqref="E254:F254">
    <cfRule type="cellIs" dxfId="706" priority="815" operator="equal">
      <formula>""</formula>
    </cfRule>
  </conditionalFormatting>
  <conditionalFormatting sqref="E268">
    <cfRule type="cellIs" dxfId="705" priority="813" operator="greaterThan">
      <formula>0</formula>
    </cfRule>
  </conditionalFormatting>
  <conditionalFormatting sqref="F268">
    <cfRule type="cellIs" dxfId="704" priority="812" operator="greaterThan">
      <formula>0</formula>
    </cfRule>
  </conditionalFormatting>
  <conditionalFormatting sqref="E268:F268">
    <cfRule type="cellIs" dxfId="703" priority="811" operator="equal">
      <formula>""</formula>
    </cfRule>
  </conditionalFormatting>
  <conditionalFormatting sqref="E282">
    <cfRule type="cellIs" dxfId="702" priority="809" operator="greaterThan">
      <formula>0</formula>
    </cfRule>
  </conditionalFormatting>
  <conditionalFormatting sqref="F282">
    <cfRule type="cellIs" dxfId="701" priority="808" operator="greaterThan">
      <formula>0</formula>
    </cfRule>
  </conditionalFormatting>
  <conditionalFormatting sqref="E282:F282">
    <cfRule type="cellIs" dxfId="700" priority="807" operator="equal">
      <formula>""</formula>
    </cfRule>
  </conditionalFormatting>
  <conditionalFormatting sqref="E296">
    <cfRule type="cellIs" dxfId="699" priority="805" operator="greaterThan">
      <formula>0</formula>
    </cfRule>
  </conditionalFormatting>
  <conditionalFormatting sqref="F296">
    <cfRule type="cellIs" dxfId="698" priority="804" operator="greaterThan">
      <formula>0</formula>
    </cfRule>
  </conditionalFormatting>
  <conditionalFormatting sqref="E296:F296">
    <cfRule type="cellIs" dxfId="697" priority="803" operator="equal">
      <formula>""</formula>
    </cfRule>
  </conditionalFormatting>
  <conditionalFormatting sqref="B315:B317">
    <cfRule type="containsText" dxfId="696" priority="789" operator="containsText" text="DELETE THIS ROW">
      <formula>NOT(ISERROR(SEARCH("DELETE THIS ROW",B315)))</formula>
    </cfRule>
  </conditionalFormatting>
  <conditionalFormatting sqref="E312:E314 C311:C314">
    <cfRule type="cellIs" dxfId="695" priority="788" operator="greaterThan">
      <formula>0</formula>
    </cfRule>
  </conditionalFormatting>
  <conditionalFormatting sqref="F312:F314 D311:D314">
    <cfRule type="cellIs" dxfId="694" priority="787" operator="greaterThan">
      <formula>0</formula>
    </cfRule>
  </conditionalFormatting>
  <conditionalFormatting sqref="C312:F314 C311:D311">
    <cfRule type="cellIs" dxfId="693" priority="786" operator="equal">
      <formula>""</formula>
    </cfRule>
  </conditionalFormatting>
  <conditionalFormatting sqref="C316:C317 E315 E317">
    <cfRule type="cellIs" dxfId="692" priority="784" operator="greaterThan">
      <formula>0</formula>
    </cfRule>
  </conditionalFormatting>
  <conditionalFormatting sqref="D316:D317 F315 F317">
    <cfRule type="cellIs" dxfId="691" priority="783" operator="greaterThan">
      <formula>0</formula>
    </cfRule>
  </conditionalFormatting>
  <conditionalFormatting sqref="C317:F317 E315:F315 C316:D316">
    <cfRule type="cellIs" dxfId="690" priority="782" operator="equal">
      <formula>""</formula>
    </cfRule>
  </conditionalFormatting>
  <conditionalFormatting sqref="E310">
    <cfRule type="cellIs" dxfId="689" priority="779" operator="greaterThan">
      <formula>0</formula>
    </cfRule>
  </conditionalFormatting>
  <conditionalFormatting sqref="F310">
    <cfRule type="cellIs" dxfId="688" priority="778" operator="greaterThan">
      <formula>0</formula>
    </cfRule>
  </conditionalFormatting>
  <conditionalFormatting sqref="E310:F310">
    <cfRule type="cellIs" dxfId="687" priority="777" operator="equal">
      <formula>""</formula>
    </cfRule>
  </conditionalFormatting>
  <conditionalFormatting sqref="B329:B331">
    <cfRule type="containsText" dxfId="686" priority="775" operator="containsText" text="DELETE THIS ROW">
      <formula>NOT(ISERROR(SEARCH("DELETE THIS ROW",B329)))</formula>
    </cfRule>
  </conditionalFormatting>
  <conditionalFormatting sqref="E326:E328 C325:C328">
    <cfRule type="cellIs" dxfId="685" priority="774" operator="greaterThan">
      <formula>0</formula>
    </cfRule>
  </conditionalFormatting>
  <conditionalFormatting sqref="F326:F328 D325:D328">
    <cfRule type="cellIs" dxfId="684" priority="773" operator="greaterThan">
      <formula>0</formula>
    </cfRule>
  </conditionalFormatting>
  <conditionalFormatting sqref="C326:F328 C325:D325">
    <cfRule type="cellIs" dxfId="683" priority="772" operator="equal">
      <formula>""</formula>
    </cfRule>
  </conditionalFormatting>
  <conditionalFormatting sqref="C330:C331 E329 E331">
    <cfRule type="cellIs" dxfId="682" priority="770" operator="greaterThan">
      <formula>0</formula>
    </cfRule>
  </conditionalFormatting>
  <conditionalFormatting sqref="D330:D331 F329 F331">
    <cfRule type="cellIs" dxfId="681" priority="769" operator="greaterThan">
      <formula>0</formula>
    </cfRule>
  </conditionalFormatting>
  <conditionalFormatting sqref="C331:F331 E329:F329 C330:D330">
    <cfRule type="cellIs" dxfId="680" priority="768" operator="equal">
      <formula>""</formula>
    </cfRule>
  </conditionalFormatting>
  <conditionalFormatting sqref="E324">
    <cfRule type="cellIs" dxfId="679" priority="765" operator="greaterThan">
      <formula>0</formula>
    </cfRule>
  </conditionalFormatting>
  <conditionalFormatting sqref="F324">
    <cfRule type="cellIs" dxfId="678" priority="764" operator="greaterThan">
      <formula>0</formula>
    </cfRule>
  </conditionalFormatting>
  <conditionalFormatting sqref="E324:F324">
    <cfRule type="cellIs" dxfId="677" priority="763" operator="equal">
      <formula>""</formula>
    </cfRule>
  </conditionalFormatting>
  <conditionalFormatting sqref="B343:B345">
    <cfRule type="containsText" dxfId="676" priority="761" operator="containsText" text="DELETE THIS ROW">
      <formula>NOT(ISERROR(SEARCH("DELETE THIS ROW",B343)))</formula>
    </cfRule>
  </conditionalFormatting>
  <conditionalFormatting sqref="E340:E342 C339:C342">
    <cfRule type="cellIs" dxfId="675" priority="760" operator="greaterThan">
      <formula>0</formula>
    </cfRule>
  </conditionalFormatting>
  <conditionalFormatting sqref="F340:F342 D339:D342">
    <cfRule type="cellIs" dxfId="674" priority="759" operator="greaterThan">
      <formula>0</formula>
    </cfRule>
  </conditionalFormatting>
  <conditionalFormatting sqref="C340:F342 C339:D339">
    <cfRule type="cellIs" dxfId="673" priority="758" operator="equal">
      <formula>""</formula>
    </cfRule>
  </conditionalFormatting>
  <conditionalFormatting sqref="C344:C345 E343 E345">
    <cfRule type="cellIs" dxfId="672" priority="756" operator="greaterThan">
      <formula>0</formula>
    </cfRule>
  </conditionalFormatting>
  <conditionalFormatting sqref="D344:D345 F343 F345">
    <cfRule type="cellIs" dxfId="671" priority="755" operator="greaterThan">
      <formula>0</formula>
    </cfRule>
  </conditionalFormatting>
  <conditionalFormatting sqref="C345:F345 E343:F343 C344:D344">
    <cfRule type="cellIs" dxfId="670" priority="754" operator="equal">
      <formula>""</formula>
    </cfRule>
  </conditionalFormatting>
  <conditionalFormatting sqref="E338">
    <cfRule type="cellIs" dxfId="669" priority="751" operator="greaterThan">
      <formula>0</formula>
    </cfRule>
  </conditionalFormatting>
  <conditionalFormatting sqref="F338">
    <cfRule type="cellIs" dxfId="668" priority="750" operator="greaterThan">
      <formula>0</formula>
    </cfRule>
  </conditionalFormatting>
  <conditionalFormatting sqref="E338:F338">
    <cfRule type="cellIs" dxfId="667" priority="749" operator="equal">
      <formula>""</formula>
    </cfRule>
  </conditionalFormatting>
  <conditionalFormatting sqref="B357:B359">
    <cfRule type="containsText" dxfId="666" priority="747" operator="containsText" text="DELETE THIS ROW">
      <formula>NOT(ISERROR(SEARCH("DELETE THIS ROW",B357)))</formula>
    </cfRule>
  </conditionalFormatting>
  <conditionalFormatting sqref="E354:E356 C353:C356">
    <cfRule type="cellIs" dxfId="665" priority="746" operator="greaterThan">
      <formula>0</formula>
    </cfRule>
  </conditionalFormatting>
  <conditionalFormatting sqref="F354:F356 D353:D356">
    <cfRule type="cellIs" dxfId="664" priority="745" operator="greaterThan">
      <formula>0</formula>
    </cfRule>
  </conditionalFormatting>
  <conditionalFormatting sqref="C354:F356 C353:D353">
    <cfRule type="cellIs" dxfId="663" priority="744" operator="equal">
      <formula>""</formula>
    </cfRule>
  </conditionalFormatting>
  <conditionalFormatting sqref="C358:C359 E357 E359">
    <cfRule type="cellIs" dxfId="662" priority="742" operator="greaterThan">
      <formula>0</formula>
    </cfRule>
  </conditionalFormatting>
  <conditionalFormatting sqref="D358:D359 F357 F359">
    <cfRule type="cellIs" dxfId="661" priority="741" operator="greaterThan">
      <formula>0</formula>
    </cfRule>
  </conditionalFormatting>
  <conditionalFormatting sqref="C359:F359 E357:F357 C358:D358">
    <cfRule type="cellIs" dxfId="660" priority="740" operator="equal">
      <formula>""</formula>
    </cfRule>
  </conditionalFormatting>
  <conditionalFormatting sqref="E352">
    <cfRule type="cellIs" dxfId="659" priority="737" operator="greaterThan">
      <formula>0</formula>
    </cfRule>
  </conditionalFormatting>
  <conditionalFormatting sqref="F352">
    <cfRule type="cellIs" dxfId="658" priority="736" operator="greaterThan">
      <formula>0</formula>
    </cfRule>
  </conditionalFormatting>
  <conditionalFormatting sqref="E352:F352">
    <cfRule type="cellIs" dxfId="657" priority="735" operator="equal">
      <formula>""</formula>
    </cfRule>
  </conditionalFormatting>
  <conditionalFormatting sqref="B371:B373">
    <cfRule type="containsText" dxfId="656" priority="733" operator="containsText" text="DELETE THIS ROW">
      <formula>NOT(ISERROR(SEARCH("DELETE THIS ROW",B371)))</formula>
    </cfRule>
  </conditionalFormatting>
  <conditionalFormatting sqref="E368:E370 C367:C370">
    <cfRule type="cellIs" dxfId="655" priority="732" operator="greaterThan">
      <formula>0</formula>
    </cfRule>
  </conditionalFormatting>
  <conditionalFormatting sqref="F368:F370 D367:D370">
    <cfRule type="cellIs" dxfId="654" priority="731" operator="greaterThan">
      <formula>0</formula>
    </cfRule>
  </conditionalFormatting>
  <conditionalFormatting sqref="C368:F370 C367:D367">
    <cfRule type="cellIs" dxfId="653" priority="730" operator="equal">
      <formula>""</formula>
    </cfRule>
  </conditionalFormatting>
  <conditionalFormatting sqref="C372:C373 E371 E373">
    <cfRule type="cellIs" dxfId="652" priority="728" operator="greaterThan">
      <formula>0</formula>
    </cfRule>
  </conditionalFormatting>
  <conditionalFormatting sqref="D372:D373 F371 F373">
    <cfRule type="cellIs" dxfId="651" priority="727" operator="greaterThan">
      <formula>0</formula>
    </cfRule>
  </conditionalFormatting>
  <conditionalFormatting sqref="C373:F373 E371:F371 C372:D372">
    <cfRule type="cellIs" dxfId="650" priority="726" operator="equal">
      <formula>""</formula>
    </cfRule>
  </conditionalFormatting>
  <conditionalFormatting sqref="E366">
    <cfRule type="cellIs" dxfId="649" priority="723" operator="greaterThan">
      <formula>0</formula>
    </cfRule>
  </conditionalFormatting>
  <conditionalFormatting sqref="F366">
    <cfRule type="cellIs" dxfId="648" priority="722" operator="greaterThan">
      <formula>0</formula>
    </cfRule>
  </conditionalFormatting>
  <conditionalFormatting sqref="E366:F366">
    <cfRule type="cellIs" dxfId="647" priority="721" operator="equal">
      <formula>""</formula>
    </cfRule>
  </conditionalFormatting>
  <conditionalFormatting sqref="C43">
    <cfRule type="cellIs" dxfId="646" priority="712" operator="greaterThan">
      <formula>0</formula>
    </cfRule>
  </conditionalFormatting>
  <conditionalFormatting sqref="C43">
    <cfRule type="cellIs" dxfId="645" priority="711" operator="equal">
      <formula>""</formula>
    </cfRule>
  </conditionalFormatting>
  <conditionalFormatting sqref="C44">
    <cfRule type="cellIs" dxfId="644" priority="664" operator="greaterThan">
      <formula>0</formula>
    </cfRule>
  </conditionalFormatting>
  <conditionalFormatting sqref="C44">
    <cfRule type="cellIs" dxfId="643" priority="663" operator="equal">
      <formula>""</formula>
    </cfRule>
  </conditionalFormatting>
  <conditionalFormatting sqref="C58">
    <cfRule type="cellIs" dxfId="642" priority="662" operator="greaterThan">
      <formula>0</formula>
    </cfRule>
  </conditionalFormatting>
  <conditionalFormatting sqref="C58">
    <cfRule type="cellIs" dxfId="641" priority="661" operator="equal">
      <formula>""</formula>
    </cfRule>
  </conditionalFormatting>
  <conditionalFormatting sqref="C72">
    <cfRule type="cellIs" dxfId="640" priority="660" operator="greaterThan">
      <formula>0</formula>
    </cfRule>
  </conditionalFormatting>
  <conditionalFormatting sqref="C72">
    <cfRule type="cellIs" dxfId="639" priority="659" operator="equal">
      <formula>""</formula>
    </cfRule>
  </conditionalFormatting>
  <conditionalFormatting sqref="C86">
    <cfRule type="cellIs" dxfId="638" priority="658" operator="greaterThan">
      <formula>0</formula>
    </cfRule>
  </conditionalFormatting>
  <conditionalFormatting sqref="C86">
    <cfRule type="cellIs" dxfId="637" priority="657" operator="equal">
      <formula>""</formula>
    </cfRule>
  </conditionalFormatting>
  <conditionalFormatting sqref="C100">
    <cfRule type="cellIs" dxfId="636" priority="656" operator="greaterThan">
      <formula>0</formula>
    </cfRule>
  </conditionalFormatting>
  <conditionalFormatting sqref="C100">
    <cfRule type="cellIs" dxfId="635" priority="655" operator="equal">
      <formula>""</formula>
    </cfRule>
  </conditionalFormatting>
  <conditionalFormatting sqref="C114">
    <cfRule type="cellIs" dxfId="634" priority="654" operator="greaterThan">
      <formula>0</formula>
    </cfRule>
  </conditionalFormatting>
  <conditionalFormatting sqref="C114">
    <cfRule type="cellIs" dxfId="633" priority="653" operator="equal">
      <formula>""</formula>
    </cfRule>
  </conditionalFormatting>
  <conditionalFormatting sqref="C128">
    <cfRule type="cellIs" dxfId="632" priority="652" operator="greaterThan">
      <formula>0</formula>
    </cfRule>
  </conditionalFormatting>
  <conditionalFormatting sqref="C128">
    <cfRule type="cellIs" dxfId="631" priority="651" operator="equal">
      <formula>""</formula>
    </cfRule>
  </conditionalFormatting>
  <conditionalFormatting sqref="C142">
    <cfRule type="cellIs" dxfId="630" priority="650" operator="greaterThan">
      <formula>0</formula>
    </cfRule>
  </conditionalFormatting>
  <conditionalFormatting sqref="C142">
    <cfRule type="cellIs" dxfId="629" priority="649" operator="equal">
      <formula>""</formula>
    </cfRule>
  </conditionalFormatting>
  <conditionalFormatting sqref="C156">
    <cfRule type="cellIs" dxfId="628" priority="648" operator="greaterThan">
      <formula>0</formula>
    </cfRule>
  </conditionalFormatting>
  <conditionalFormatting sqref="C156">
    <cfRule type="cellIs" dxfId="627" priority="647" operator="equal">
      <formula>""</formula>
    </cfRule>
  </conditionalFormatting>
  <conditionalFormatting sqref="C170">
    <cfRule type="cellIs" dxfId="626" priority="646" operator="greaterThan">
      <formula>0</formula>
    </cfRule>
  </conditionalFormatting>
  <conditionalFormatting sqref="C170">
    <cfRule type="cellIs" dxfId="625" priority="645" operator="equal">
      <formula>""</formula>
    </cfRule>
  </conditionalFormatting>
  <conditionalFormatting sqref="C184">
    <cfRule type="cellIs" dxfId="624" priority="644" operator="greaterThan">
      <formula>0</formula>
    </cfRule>
  </conditionalFormatting>
  <conditionalFormatting sqref="C184">
    <cfRule type="cellIs" dxfId="623" priority="643" operator="equal">
      <formula>""</formula>
    </cfRule>
  </conditionalFormatting>
  <conditionalFormatting sqref="C198">
    <cfRule type="cellIs" dxfId="622" priority="642" operator="greaterThan">
      <formula>0</formula>
    </cfRule>
  </conditionalFormatting>
  <conditionalFormatting sqref="C198">
    <cfRule type="cellIs" dxfId="621" priority="641" operator="equal">
      <formula>""</formula>
    </cfRule>
  </conditionalFormatting>
  <conditionalFormatting sqref="C212">
    <cfRule type="cellIs" dxfId="620" priority="640" operator="greaterThan">
      <formula>0</formula>
    </cfRule>
  </conditionalFormatting>
  <conditionalFormatting sqref="C212">
    <cfRule type="cellIs" dxfId="619" priority="639" operator="equal">
      <formula>""</formula>
    </cfRule>
  </conditionalFormatting>
  <conditionalFormatting sqref="C226">
    <cfRule type="cellIs" dxfId="618" priority="638" operator="greaterThan">
      <formula>0</formula>
    </cfRule>
  </conditionalFormatting>
  <conditionalFormatting sqref="C226">
    <cfRule type="cellIs" dxfId="617" priority="637" operator="equal">
      <formula>""</formula>
    </cfRule>
  </conditionalFormatting>
  <conditionalFormatting sqref="C240">
    <cfRule type="cellIs" dxfId="616" priority="636" operator="greaterThan">
      <formula>0</formula>
    </cfRule>
  </conditionalFormatting>
  <conditionalFormatting sqref="C240">
    <cfRule type="cellIs" dxfId="615" priority="635" operator="equal">
      <formula>""</formula>
    </cfRule>
  </conditionalFormatting>
  <conditionalFormatting sqref="C254">
    <cfRule type="cellIs" dxfId="614" priority="634" operator="greaterThan">
      <formula>0</formula>
    </cfRule>
  </conditionalFormatting>
  <conditionalFormatting sqref="C254">
    <cfRule type="cellIs" dxfId="613" priority="633" operator="equal">
      <formula>""</formula>
    </cfRule>
  </conditionalFormatting>
  <conditionalFormatting sqref="C268">
    <cfRule type="cellIs" dxfId="612" priority="632" operator="greaterThan">
      <formula>0</formula>
    </cfRule>
  </conditionalFormatting>
  <conditionalFormatting sqref="C268">
    <cfRule type="cellIs" dxfId="611" priority="631" operator="equal">
      <formula>""</formula>
    </cfRule>
  </conditionalFormatting>
  <conditionalFormatting sqref="C282">
    <cfRule type="cellIs" dxfId="610" priority="630" operator="greaterThan">
      <formula>0</formula>
    </cfRule>
  </conditionalFormatting>
  <conditionalFormatting sqref="C282">
    <cfRule type="cellIs" dxfId="609" priority="629" operator="equal">
      <formula>""</formula>
    </cfRule>
  </conditionalFormatting>
  <conditionalFormatting sqref="C296">
    <cfRule type="cellIs" dxfId="608" priority="628" operator="greaterThan">
      <formula>0</formula>
    </cfRule>
  </conditionalFormatting>
  <conditionalFormatting sqref="C296">
    <cfRule type="cellIs" dxfId="607" priority="627" operator="equal">
      <formula>""</formula>
    </cfRule>
  </conditionalFormatting>
  <conditionalFormatting sqref="C310">
    <cfRule type="cellIs" dxfId="606" priority="626" operator="greaterThan">
      <formula>0</formula>
    </cfRule>
  </conditionalFormatting>
  <conditionalFormatting sqref="C310">
    <cfRule type="cellIs" dxfId="605" priority="625" operator="equal">
      <formula>""</formula>
    </cfRule>
  </conditionalFormatting>
  <conditionalFormatting sqref="C324">
    <cfRule type="cellIs" dxfId="604" priority="624" operator="greaterThan">
      <formula>0</formula>
    </cfRule>
  </conditionalFormatting>
  <conditionalFormatting sqref="C324">
    <cfRule type="cellIs" dxfId="603" priority="623" operator="equal">
      <formula>""</formula>
    </cfRule>
  </conditionalFormatting>
  <conditionalFormatting sqref="C338">
    <cfRule type="cellIs" dxfId="602" priority="622" operator="greaterThan">
      <formula>0</formula>
    </cfRule>
  </conditionalFormatting>
  <conditionalFormatting sqref="C338">
    <cfRule type="cellIs" dxfId="601" priority="621" operator="equal">
      <formula>""</formula>
    </cfRule>
  </conditionalFormatting>
  <conditionalFormatting sqref="C352">
    <cfRule type="cellIs" dxfId="600" priority="620" operator="greaterThan">
      <formula>0</formula>
    </cfRule>
  </conditionalFormatting>
  <conditionalFormatting sqref="C352">
    <cfRule type="cellIs" dxfId="599" priority="619" operator="equal">
      <formula>""</formula>
    </cfRule>
  </conditionalFormatting>
  <conditionalFormatting sqref="C366">
    <cfRule type="cellIs" dxfId="598" priority="618" operator="greaterThan">
      <formula>0</formula>
    </cfRule>
  </conditionalFormatting>
  <conditionalFormatting sqref="C366">
    <cfRule type="cellIs" dxfId="597" priority="617" operator="equal">
      <formula>""</formula>
    </cfRule>
  </conditionalFormatting>
  <conditionalFormatting sqref="D43:D44">
    <cfRule type="cellIs" dxfId="596" priority="616" operator="greaterThan">
      <formula>0</formula>
    </cfRule>
  </conditionalFormatting>
  <conditionalFormatting sqref="D43:D44">
    <cfRule type="cellIs" dxfId="595" priority="615" operator="equal">
      <formula>""</formula>
    </cfRule>
  </conditionalFormatting>
  <conditionalFormatting sqref="D58">
    <cfRule type="cellIs" dxfId="594" priority="614" operator="greaterThan">
      <formula>0</formula>
    </cfRule>
  </conditionalFormatting>
  <conditionalFormatting sqref="D58">
    <cfRule type="cellIs" dxfId="593" priority="613" operator="equal">
      <formula>""</formula>
    </cfRule>
  </conditionalFormatting>
  <conditionalFormatting sqref="D72">
    <cfRule type="cellIs" dxfId="592" priority="612" operator="greaterThan">
      <formula>0</formula>
    </cfRule>
  </conditionalFormatting>
  <conditionalFormatting sqref="D72">
    <cfRule type="cellIs" dxfId="591" priority="611" operator="equal">
      <formula>""</formula>
    </cfRule>
  </conditionalFormatting>
  <conditionalFormatting sqref="D86">
    <cfRule type="cellIs" dxfId="590" priority="610" operator="greaterThan">
      <formula>0</formula>
    </cfRule>
  </conditionalFormatting>
  <conditionalFormatting sqref="D86">
    <cfRule type="cellIs" dxfId="589" priority="609" operator="equal">
      <formula>""</formula>
    </cfRule>
  </conditionalFormatting>
  <conditionalFormatting sqref="D100">
    <cfRule type="cellIs" dxfId="588" priority="608" operator="greaterThan">
      <formula>0</formula>
    </cfRule>
  </conditionalFormatting>
  <conditionalFormatting sqref="D100">
    <cfRule type="cellIs" dxfId="587" priority="607" operator="equal">
      <formula>""</formula>
    </cfRule>
  </conditionalFormatting>
  <conditionalFormatting sqref="D114">
    <cfRule type="cellIs" dxfId="586" priority="606" operator="greaterThan">
      <formula>0</formula>
    </cfRule>
  </conditionalFormatting>
  <conditionalFormatting sqref="D114">
    <cfRule type="cellIs" dxfId="585" priority="605" operator="equal">
      <formula>""</formula>
    </cfRule>
  </conditionalFormatting>
  <conditionalFormatting sqref="D128">
    <cfRule type="cellIs" dxfId="584" priority="604" operator="greaterThan">
      <formula>0</formula>
    </cfRule>
  </conditionalFormatting>
  <conditionalFormatting sqref="D128">
    <cfRule type="cellIs" dxfId="583" priority="603" operator="equal">
      <formula>""</formula>
    </cfRule>
  </conditionalFormatting>
  <conditionalFormatting sqref="D142">
    <cfRule type="cellIs" dxfId="582" priority="602" operator="greaterThan">
      <formula>0</formula>
    </cfRule>
  </conditionalFormatting>
  <conditionalFormatting sqref="D142">
    <cfRule type="cellIs" dxfId="581" priority="601" operator="equal">
      <formula>""</formula>
    </cfRule>
  </conditionalFormatting>
  <conditionalFormatting sqref="D156">
    <cfRule type="cellIs" dxfId="580" priority="600" operator="greaterThan">
      <formula>0</formula>
    </cfRule>
  </conditionalFormatting>
  <conditionalFormatting sqref="D156">
    <cfRule type="cellIs" dxfId="579" priority="599" operator="equal">
      <formula>""</formula>
    </cfRule>
  </conditionalFormatting>
  <conditionalFormatting sqref="D170">
    <cfRule type="cellIs" dxfId="578" priority="598" operator="greaterThan">
      <formula>0</formula>
    </cfRule>
  </conditionalFormatting>
  <conditionalFormatting sqref="D170">
    <cfRule type="cellIs" dxfId="577" priority="597" operator="equal">
      <formula>""</formula>
    </cfRule>
  </conditionalFormatting>
  <conditionalFormatting sqref="D184">
    <cfRule type="cellIs" dxfId="576" priority="596" operator="greaterThan">
      <formula>0</formula>
    </cfRule>
  </conditionalFormatting>
  <conditionalFormatting sqref="D184">
    <cfRule type="cellIs" dxfId="575" priority="595" operator="equal">
      <formula>""</formula>
    </cfRule>
  </conditionalFormatting>
  <conditionalFormatting sqref="D198">
    <cfRule type="cellIs" dxfId="574" priority="594" operator="greaterThan">
      <formula>0</formula>
    </cfRule>
  </conditionalFormatting>
  <conditionalFormatting sqref="D198">
    <cfRule type="cellIs" dxfId="573" priority="593" operator="equal">
      <formula>""</formula>
    </cfRule>
  </conditionalFormatting>
  <conditionalFormatting sqref="D212">
    <cfRule type="cellIs" dxfId="572" priority="592" operator="greaterThan">
      <formula>0</formula>
    </cfRule>
  </conditionalFormatting>
  <conditionalFormatting sqref="D212">
    <cfRule type="cellIs" dxfId="571" priority="591" operator="equal">
      <formula>""</formula>
    </cfRule>
  </conditionalFormatting>
  <conditionalFormatting sqref="D226">
    <cfRule type="cellIs" dxfId="570" priority="590" operator="greaterThan">
      <formula>0</formula>
    </cfRule>
  </conditionalFormatting>
  <conditionalFormatting sqref="D226">
    <cfRule type="cellIs" dxfId="569" priority="589" operator="equal">
      <formula>""</formula>
    </cfRule>
  </conditionalFormatting>
  <conditionalFormatting sqref="D240">
    <cfRule type="cellIs" dxfId="568" priority="588" operator="greaterThan">
      <formula>0</formula>
    </cfRule>
  </conditionalFormatting>
  <conditionalFormatting sqref="D240">
    <cfRule type="cellIs" dxfId="567" priority="587" operator="equal">
      <formula>""</formula>
    </cfRule>
  </conditionalFormatting>
  <conditionalFormatting sqref="D254">
    <cfRule type="cellIs" dxfId="566" priority="586" operator="greaterThan">
      <formula>0</formula>
    </cfRule>
  </conditionalFormatting>
  <conditionalFormatting sqref="D254">
    <cfRule type="cellIs" dxfId="565" priority="585" operator="equal">
      <formula>""</formula>
    </cfRule>
  </conditionalFormatting>
  <conditionalFormatting sqref="D268">
    <cfRule type="cellIs" dxfId="564" priority="584" operator="greaterThan">
      <formula>0</formula>
    </cfRule>
  </conditionalFormatting>
  <conditionalFormatting sqref="D268">
    <cfRule type="cellIs" dxfId="563" priority="583" operator="equal">
      <formula>""</formula>
    </cfRule>
  </conditionalFormatting>
  <conditionalFormatting sqref="D282">
    <cfRule type="cellIs" dxfId="562" priority="582" operator="greaterThan">
      <formula>0</formula>
    </cfRule>
  </conditionalFormatting>
  <conditionalFormatting sqref="D282">
    <cfRule type="cellIs" dxfId="561" priority="581" operator="equal">
      <formula>""</formula>
    </cfRule>
  </conditionalFormatting>
  <conditionalFormatting sqref="D296">
    <cfRule type="cellIs" dxfId="560" priority="580" operator="greaterThan">
      <formula>0</formula>
    </cfRule>
  </conditionalFormatting>
  <conditionalFormatting sqref="D296">
    <cfRule type="cellIs" dxfId="559" priority="579" operator="equal">
      <formula>""</formula>
    </cfRule>
  </conditionalFormatting>
  <conditionalFormatting sqref="D310">
    <cfRule type="cellIs" dxfId="558" priority="578" operator="greaterThan">
      <formula>0</formula>
    </cfRule>
  </conditionalFormatting>
  <conditionalFormatting sqref="D310">
    <cfRule type="cellIs" dxfId="557" priority="577" operator="equal">
      <formula>""</formula>
    </cfRule>
  </conditionalFormatting>
  <conditionalFormatting sqref="D324">
    <cfRule type="cellIs" dxfId="556" priority="576" operator="greaterThan">
      <formula>0</formula>
    </cfRule>
  </conditionalFormatting>
  <conditionalFormatting sqref="D324">
    <cfRule type="cellIs" dxfId="555" priority="575" operator="equal">
      <formula>""</formula>
    </cfRule>
  </conditionalFormatting>
  <conditionalFormatting sqref="D338">
    <cfRule type="cellIs" dxfId="554" priority="574" operator="greaterThan">
      <formula>0</formula>
    </cfRule>
  </conditionalFormatting>
  <conditionalFormatting sqref="D338">
    <cfRule type="cellIs" dxfId="553" priority="573" operator="equal">
      <formula>""</formula>
    </cfRule>
  </conditionalFormatting>
  <conditionalFormatting sqref="D352">
    <cfRule type="cellIs" dxfId="552" priority="572" operator="greaterThan">
      <formula>0</formula>
    </cfRule>
  </conditionalFormatting>
  <conditionalFormatting sqref="D352">
    <cfRule type="cellIs" dxfId="551" priority="571" operator="equal">
      <formula>""</formula>
    </cfRule>
  </conditionalFormatting>
  <conditionalFormatting sqref="D366">
    <cfRule type="cellIs" dxfId="550" priority="570" operator="greaterThan">
      <formula>0</formula>
    </cfRule>
  </conditionalFormatting>
  <conditionalFormatting sqref="D366">
    <cfRule type="cellIs" dxfId="549" priority="569" operator="equal">
      <formula>""</formula>
    </cfRule>
  </conditionalFormatting>
  <conditionalFormatting sqref="C34">
    <cfRule type="cellIs" dxfId="548" priority="568" operator="greaterThan">
      <formula>0</formula>
    </cfRule>
  </conditionalFormatting>
  <conditionalFormatting sqref="D34">
    <cfRule type="cellIs" dxfId="547" priority="567" operator="greaterThan">
      <formula>0</formula>
    </cfRule>
  </conditionalFormatting>
  <conditionalFormatting sqref="C34:D34">
    <cfRule type="cellIs" dxfId="546" priority="566" operator="equal">
      <formula>""</formula>
    </cfRule>
  </conditionalFormatting>
  <conditionalFormatting sqref="C49">
    <cfRule type="cellIs" dxfId="545" priority="560" operator="greaterThan">
      <formula>0</formula>
    </cfRule>
  </conditionalFormatting>
  <conditionalFormatting sqref="D49">
    <cfRule type="cellIs" dxfId="544" priority="559" operator="greaterThan">
      <formula>0</formula>
    </cfRule>
  </conditionalFormatting>
  <conditionalFormatting sqref="C49:D49">
    <cfRule type="cellIs" dxfId="543" priority="558" operator="equal">
      <formula>""</formula>
    </cfRule>
  </conditionalFormatting>
  <conditionalFormatting sqref="C63">
    <cfRule type="cellIs" dxfId="542" priority="557" operator="greaterThan">
      <formula>0</formula>
    </cfRule>
  </conditionalFormatting>
  <conditionalFormatting sqref="D63">
    <cfRule type="cellIs" dxfId="541" priority="556" operator="greaterThan">
      <formula>0</formula>
    </cfRule>
  </conditionalFormatting>
  <conditionalFormatting sqref="C63:D63">
    <cfRule type="cellIs" dxfId="540" priority="555" operator="equal">
      <formula>""</formula>
    </cfRule>
  </conditionalFormatting>
  <conditionalFormatting sqref="C77">
    <cfRule type="cellIs" dxfId="539" priority="554" operator="greaterThan">
      <formula>0</formula>
    </cfRule>
  </conditionalFormatting>
  <conditionalFormatting sqref="D77">
    <cfRule type="cellIs" dxfId="538" priority="553" operator="greaterThan">
      <formula>0</formula>
    </cfRule>
  </conditionalFormatting>
  <conditionalFormatting sqref="C77:D77">
    <cfRule type="cellIs" dxfId="537" priority="552" operator="equal">
      <formula>""</formula>
    </cfRule>
  </conditionalFormatting>
  <conditionalFormatting sqref="C91">
    <cfRule type="cellIs" dxfId="536" priority="551" operator="greaterThan">
      <formula>0</formula>
    </cfRule>
  </conditionalFormatting>
  <conditionalFormatting sqref="D91">
    <cfRule type="cellIs" dxfId="535" priority="550" operator="greaterThan">
      <formula>0</formula>
    </cfRule>
  </conditionalFormatting>
  <conditionalFormatting sqref="C91:D91">
    <cfRule type="cellIs" dxfId="534" priority="549" operator="equal">
      <formula>""</formula>
    </cfRule>
  </conditionalFormatting>
  <conditionalFormatting sqref="C105">
    <cfRule type="cellIs" dxfId="533" priority="548" operator="greaterThan">
      <formula>0</formula>
    </cfRule>
  </conditionalFormatting>
  <conditionalFormatting sqref="D105">
    <cfRule type="cellIs" dxfId="532" priority="547" operator="greaterThan">
      <formula>0</formula>
    </cfRule>
  </conditionalFormatting>
  <conditionalFormatting sqref="C105:D105">
    <cfRule type="cellIs" dxfId="531" priority="546" operator="equal">
      <formula>""</formula>
    </cfRule>
  </conditionalFormatting>
  <conditionalFormatting sqref="C119">
    <cfRule type="cellIs" dxfId="530" priority="545" operator="greaterThan">
      <formula>0</formula>
    </cfRule>
  </conditionalFormatting>
  <conditionalFormatting sqref="D119">
    <cfRule type="cellIs" dxfId="529" priority="544" operator="greaterThan">
      <formula>0</formula>
    </cfRule>
  </conditionalFormatting>
  <conditionalFormatting sqref="C119:D119">
    <cfRule type="cellIs" dxfId="528" priority="543" operator="equal">
      <formula>""</formula>
    </cfRule>
  </conditionalFormatting>
  <conditionalFormatting sqref="C133">
    <cfRule type="cellIs" dxfId="527" priority="542" operator="greaterThan">
      <formula>0</formula>
    </cfRule>
  </conditionalFormatting>
  <conditionalFormatting sqref="D133">
    <cfRule type="cellIs" dxfId="526" priority="541" operator="greaterThan">
      <formula>0</formula>
    </cfRule>
  </conditionalFormatting>
  <conditionalFormatting sqref="C133:D133">
    <cfRule type="cellIs" dxfId="525" priority="540" operator="equal">
      <formula>""</formula>
    </cfRule>
  </conditionalFormatting>
  <conditionalFormatting sqref="C147">
    <cfRule type="cellIs" dxfId="524" priority="539" operator="greaterThan">
      <formula>0</formula>
    </cfRule>
  </conditionalFormatting>
  <conditionalFormatting sqref="D147">
    <cfRule type="cellIs" dxfId="523" priority="538" operator="greaterThan">
      <formula>0</formula>
    </cfRule>
  </conditionalFormatting>
  <conditionalFormatting sqref="C147:D147">
    <cfRule type="cellIs" dxfId="522" priority="537" operator="equal">
      <formula>""</formula>
    </cfRule>
  </conditionalFormatting>
  <conditionalFormatting sqref="C161">
    <cfRule type="cellIs" dxfId="521" priority="536" operator="greaterThan">
      <formula>0</formula>
    </cfRule>
  </conditionalFormatting>
  <conditionalFormatting sqref="D161">
    <cfRule type="cellIs" dxfId="520" priority="535" operator="greaterThan">
      <formula>0</formula>
    </cfRule>
  </conditionalFormatting>
  <conditionalFormatting sqref="C161:D161">
    <cfRule type="cellIs" dxfId="519" priority="534" operator="equal">
      <formula>""</formula>
    </cfRule>
  </conditionalFormatting>
  <conditionalFormatting sqref="C175">
    <cfRule type="cellIs" dxfId="518" priority="533" operator="greaterThan">
      <formula>0</formula>
    </cfRule>
  </conditionalFormatting>
  <conditionalFormatting sqref="D175">
    <cfRule type="cellIs" dxfId="517" priority="532" operator="greaterThan">
      <formula>0</formula>
    </cfRule>
  </conditionalFormatting>
  <conditionalFormatting sqref="C175:D175">
    <cfRule type="cellIs" dxfId="516" priority="531" operator="equal">
      <formula>""</formula>
    </cfRule>
  </conditionalFormatting>
  <conditionalFormatting sqref="C189">
    <cfRule type="cellIs" dxfId="515" priority="530" operator="greaterThan">
      <formula>0</formula>
    </cfRule>
  </conditionalFormatting>
  <conditionalFormatting sqref="D189">
    <cfRule type="cellIs" dxfId="514" priority="529" operator="greaterThan">
      <formula>0</formula>
    </cfRule>
  </conditionalFormatting>
  <conditionalFormatting sqref="C189:D189">
    <cfRule type="cellIs" dxfId="513" priority="528" operator="equal">
      <formula>""</formula>
    </cfRule>
  </conditionalFormatting>
  <conditionalFormatting sqref="C203">
    <cfRule type="cellIs" dxfId="512" priority="527" operator="greaterThan">
      <formula>0</formula>
    </cfRule>
  </conditionalFormatting>
  <conditionalFormatting sqref="D203">
    <cfRule type="cellIs" dxfId="511" priority="526" operator="greaterThan">
      <formula>0</formula>
    </cfRule>
  </conditionalFormatting>
  <conditionalFormatting sqref="C203:D203">
    <cfRule type="cellIs" dxfId="510" priority="525" operator="equal">
      <formula>""</formula>
    </cfRule>
  </conditionalFormatting>
  <conditionalFormatting sqref="C217">
    <cfRule type="cellIs" dxfId="509" priority="524" operator="greaterThan">
      <formula>0</formula>
    </cfRule>
  </conditionalFormatting>
  <conditionalFormatting sqref="D217">
    <cfRule type="cellIs" dxfId="508" priority="523" operator="greaterThan">
      <formula>0</formula>
    </cfRule>
  </conditionalFormatting>
  <conditionalFormatting sqref="C217:D217">
    <cfRule type="cellIs" dxfId="507" priority="522" operator="equal">
      <formula>""</formula>
    </cfRule>
  </conditionalFormatting>
  <conditionalFormatting sqref="C231">
    <cfRule type="cellIs" dxfId="506" priority="521" operator="greaterThan">
      <formula>0</formula>
    </cfRule>
  </conditionalFormatting>
  <conditionalFormatting sqref="D231">
    <cfRule type="cellIs" dxfId="505" priority="520" operator="greaterThan">
      <formula>0</formula>
    </cfRule>
  </conditionalFormatting>
  <conditionalFormatting sqref="C231:D231">
    <cfRule type="cellIs" dxfId="504" priority="519" operator="equal">
      <formula>""</formula>
    </cfRule>
  </conditionalFormatting>
  <conditionalFormatting sqref="C245">
    <cfRule type="cellIs" dxfId="503" priority="518" operator="greaterThan">
      <formula>0</formula>
    </cfRule>
  </conditionalFormatting>
  <conditionalFormatting sqref="D245">
    <cfRule type="cellIs" dxfId="502" priority="517" operator="greaterThan">
      <formula>0</formula>
    </cfRule>
  </conditionalFormatting>
  <conditionalFormatting sqref="C245:D245">
    <cfRule type="cellIs" dxfId="501" priority="516" operator="equal">
      <formula>""</formula>
    </cfRule>
  </conditionalFormatting>
  <conditionalFormatting sqref="C259">
    <cfRule type="cellIs" dxfId="500" priority="515" operator="greaterThan">
      <formula>0</formula>
    </cfRule>
  </conditionalFormatting>
  <conditionalFormatting sqref="D259">
    <cfRule type="cellIs" dxfId="499" priority="514" operator="greaterThan">
      <formula>0</formula>
    </cfRule>
  </conditionalFormatting>
  <conditionalFormatting sqref="C259:D259">
    <cfRule type="cellIs" dxfId="498" priority="513" operator="equal">
      <formula>""</formula>
    </cfRule>
  </conditionalFormatting>
  <conditionalFormatting sqref="C273">
    <cfRule type="cellIs" dxfId="497" priority="512" operator="greaterThan">
      <formula>0</formula>
    </cfRule>
  </conditionalFormatting>
  <conditionalFormatting sqref="D273">
    <cfRule type="cellIs" dxfId="496" priority="511" operator="greaterThan">
      <formula>0</formula>
    </cfRule>
  </conditionalFormatting>
  <conditionalFormatting sqref="C273:D273">
    <cfRule type="cellIs" dxfId="495" priority="510" operator="equal">
      <formula>""</formula>
    </cfRule>
  </conditionalFormatting>
  <conditionalFormatting sqref="C287">
    <cfRule type="cellIs" dxfId="494" priority="509" operator="greaterThan">
      <formula>0</formula>
    </cfRule>
  </conditionalFormatting>
  <conditionalFormatting sqref="D287">
    <cfRule type="cellIs" dxfId="493" priority="508" operator="greaterThan">
      <formula>0</formula>
    </cfRule>
  </conditionalFormatting>
  <conditionalFormatting sqref="C287:D287">
    <cfRule type="cellIs" dxfId="492" priority="507" operator="equal">
      <formula>""</formula>
    </cfRule>
  </conditionalFormatting>
  <conditionalFormatting sqref="C301">
    <cfRule type="cellIs" dxfId="491" priority="506" operator="greaterThan">
      <formula>0</formula>
    </cfRule>
  </conditionalFormatting>
  <conditionalFormatting sqref="D301">
    <cfRule type="cellIs" dxfId="490" priority="505" operator="greaterThan">
      <formula>0</formula>
    </cfRule>
  </conditionalFormatting>
  <conditionalFormatting sqref="C301:D301">
    <cfRule type="cellIs" dxfId="489" priority="504" operator="equal">
      <formula>""</formula>
    </cfRule>
  </conditionalFormatting>
  <conditionalFormatting sqref="C315">
    <cfRule type="cellIs" dxfId="488" priority="503" operator="greaterThan">
      <formula>0</formula>
    </cfRule>
  </conditionalFormatting>
  <conditionalFormatting sqref="D315">
    <cfRule type="cellIs" dxfId="487" priority="502" operator="greaterThan">
      <formula>0</formula>
    </cfRule>
  </conditionalFormatting>
  <conditionalFormatting sqref="C315:D315">
    <cfRule type="cellIs" dxfId="486" priority="501" operator="equal">
      <formula>""</formula>
    </cfRule>
  </conditionalFormatting>
  <conditionalFormatting sqref="C329">
    <cfRule type="cellIs" dxfId="485" priority="500" operator="greaterThan">
      <formula>0</formula>
    </cfRule>
  </conditionalFormatting>
  <conditionalFormatting sqref="D329">
    <cfRule type="cellIs" dxfId="484" priority="499" operator="greaterThan">
      <formula>0</formula>
    </cfRule>
  </conditionalFormatting>
  <conditionalFormatting sqref="C329:D329">
    <cfRule type="cellIs" dxfId="483" priority="498" operator="equal">
      <formula>""</formula>
    </cfRule>
  </conditionalFormatting>
  <conditionalFormatting sqref="C343">
    <cfRule type="cellIs" dxfId="482" priority="497" operator="greaterThan">
      <formula>0</formula>
    </cfRule>
  </conditionalFormatting>
  <conditionalFormatting sqref="D343">
    <cfRule type="cellIs" dxfId="481" priority="496" operator="greaterThan">
      <formula>0</formula>
    </cfRule>
  </conditionalFormatting>
  <conditionalFormatting sqref="C343:D343">
    <cfRule type="cellIs" dxfId="480" priority="495" operator="equal">
      <formula>""</formula>
    </cfRule>
  </conditionalFormatting>
  <conditionalFormatting sqref="C357">
    <cfRule type="cellIs" dxfId="479" priority="494" operator="greaterThan">
      <formula>0</formula>
    </cfRule>
  </conditionalFormatting>
  <conditionalFormatting sqref="D357">
    <cfRule type="cellIs" dxfId="478" priority="493" operator="greaterThan">
      <formula>0</formula>
    </cfRule>
  </conditionalFormatting>
  <conditionalFormatting sqref="C357:D357">
    <cfRule type="cellIs" dxfId="477" priority="492" operator="equal">
      <formula>""</formula>
    </cfRule>
  </conditionalFormatting>
  <conditionalFormatting sqref="C371">
    <cfRule type="cellIs" dxfId="476" priority="491" operator="greaterThan">
      <formula>0</formula>
    </cfRule>
  </conditionalFormatting>
  <conditionalFormatting sqref="D371">
    <cfRule type="cellIs" dxfId="475" priority="490" operator="greaterThan">
      <formula>0</formula>
    </cfRule>
  </conditionalFormatting>
  <conditionalFormatting sqref="C371:D371">
    <cfRule type="cellIs" dxfId="474" priority="489" operator="equal">
      <formula>""</formula>
    </cfRule>
  </conditionalFormatting>
  <conditionalFormatting sqref="E45">
    <cfRule type="cellIs" dxfId="473" priority="488" operator="greaterThan">
      <formula>0</formula>
    </cfRule>
  </conditionalFormatting>
  <conditionalFormatting sqref="F45">
    <cfRule type="cellIs" dxfId="472" priority="487" operator="greaterThan">
      <formula>0</formula>
    </cfRule>
  </conditionalFormatting>
  <conditionalFormatting sqref="E45:F45">
    <cfRule type="cellIs" dxfId="471" priority="486" operator="equal">
      <formula>""</formula>
    </cfRule>
  </conditionalFormatting>
  <conditionalFormatting sqref="E59">
    <cfRule type="cellIs" dxfId="470" priority="485" operator="greaterThan">
      <formula>0</formula>
    </cfRule>
  </conditionalFormatting>
  <conditionalFormatting sqref="F59">
    <cfRule type="cellIs" dxfId="469" priority="484" operator="greaterThan">
      <formula>0</formula>
    </cfRule>
  </conditionalFormatting>
  <conditionalFormatting sqref="E59:F59">
    <cfRule type="cellIs" dxfId="468" priority="483" operator="equal">
      <formula>""</formula>
    </cfRule>
  </conditionalFormatting>
  <conditionalFormatting sqref="E73">
    <cfRule type="cellIs" dxfId="467" priority="482" operator="greaterThan">
      <formula>0</formula>
    </cfRule>
  </conditionalFormatting>
  <conditionalFormatting sqref="F73">
    <cfRule type="cellIs" dxfId="466" priority="481" operator="greaterThan">
      <formula>0</formula>
    </cfRule>
  </conditionalFormatting>
  <conditionalFormatting sqref="E73:F73">
    <cfRule type="cellIs" dxfId="465" priority="480" operator="equal">
      <formula>""</formula>
    </cfRule>
  </conditionalFormatting>
  <conditionalFormatting sqref="E87">
    <cfRule type="cellIs" dxfId="464" priority="479" operator="greaterThan">
      <formula>0</formula>
    </cfRule>
  </conditionalFormatting>
  <conditionalFormatting sqref="F87">
    <cfRule type="cellIs" dxfId="463" priority="478" operator="greaterThan">
      <formula>0</formula>
    </cfRule>
  </conditionalFormatting>
  <conditionalFormatting sqref="E87:F87">
    <cfRule type="cellIs" dxfId="462" priority="477" operator="equal">
      <formula>""</formula>
    </cfRule>
  </conditionalFormatting>
  <conditionalFormatting sqref="E101">
    <cfRule type="cellIs" dxfId="461" priority="476" operator="greaterThan">
      <formula>0</formula>
    </cfRule>
  </conditionalFormatting>
  <conditionalFormatting sqref="F101">
    <cfRule type="cellIs" dxfId="460" priority="475" operator="greaterThan">
      <formula>0</formula>
    </cfRule>
  </conditionalFormatting>
  <conditionalFormatting sqref="E101:F101">
    <cfRule type="cellIs" dxfId="459" priority="474" operator="equal">
      <formula>""</formula>
    </cfRule>
  </conditionalFormatting>
  <conditionalFormatting sqref="E115">
    <cfRule type="cellIs" dxfId="458" priority="473" operator="greaterThan">
      <formula>0</formula>
    </cfRule>
  </conditionalFormatting>
  <conditionalFormatting sqref="F115">
    <cfRule type="cellIs" dxfId="457" priority="472" operator="greaterThan">
      <formula>0</formula>
    </cfRule>
  </conditionalFormatting>
  <conditionalFormatting sqref="E115:F115">
    <cfRule type="cellIs" dxfId="456" priority="471" operator="equal">
      <formula>""</formula>
    </cfRule>
  </conditionalFormatting>
  <conditionalFormatting sqref="E129">
    <cfRule type="cellIs" dxfId="455" priority="470" operator="greaterThan">
      <formula>0</formula>
    </cfRule>
  </conditionalFormatting>
  <conditionalFormatting sqref="F129">
    <cfRule type="cellIs" dxfId="454" priority="469" operator="greaterThan">
      <formula>0</formula>
    </cfRule>
  </conditionalFormatting>
  <conditionalFormatting sqref="E129:F129">
    <cfRule type="cellIs" dxfId="453" priority="468" operator="equal">
      <formula>""</formula>
    </cfRule>
  </conditionalFormatting>
  <conditionalFormatting sqref="E143">
    <cfRule type="cellIs" dxfId="452" priority="467" operator="greaterThan">
      <formula>0</formula>
    </cfRule>
  </conditionalFormatting>
  <conditionalFormatting sqref="F143">
    <cfRule type="cellIs" dxfId="451" priority="466" operator="greaterThan">
      <formula>0</formula>
    </cfRule>
  </conditionalFormatting>
  <conditionalFormatting sqref="E143:F143">
    <cfRule type="cellIs" dxfId="450" priority="465" operator="equal">
      <formula>""</formula>
    </cfRule>
  </conditionalFormatting>
  <conditionalFormatting sqref="E157">
    <cfRule type="cellIs" dxfId="449" priority="464" operator="greaterThan">
      <formula>0</formula>
    </cfRule>
  </conditionalFormatting>
  <conditionalFormatting sqref="F157">
    <cfRule type="cellIs" dxfId="448" priority="463" operator="greaterThan">
      <formula>0</formula>
    </cfRule>
  </conditionalFormatting>
  <conditionalFormatting sqref="E157:F157">
    <cfRule type="cellIs" dxfId="447" priority="462" operator="equal">
      <formula>""</formula>
    </cfRule>
  </conditionalFormatting>
  <conditionalFormatting sqref="E171">
    <cfRule type="cellIs" dxfId="446" priority="461" operator="greaterThan">
      <formula>0</formula>
    </cfRule>
  </conditionalFormatting>
  <conditionalFormatting sqref="F171">
    <cfRule type="cellIs" dxfId="445" priority="460" operator="greaterThan">
      <formula>0</formula>
    </cfRule>
  </conditionalFormatting>
  <conditionalFormatting sqref="E171:F171">
    <cfRule type="cellIs" dxfId="444" priority="459" operator="equal">
      <formula>""</formula>
    </cfRule>
  </conditionalFormatting>
  <conditionalFormatting sqref="E185">
    <cfRule type="cellIs" dxfId="443" priority="458" operator="greaterThan">
      <formula>0</formula>
    </cfRule>
  </conditionalFormatting>
  <conditionalFormatting sqref="F185">
    <cfRule type="cellIs" dxfId="442" priority="457" operator="greaterThan">
      <formula>0</formula>
    </cfRule>
  </conditionalFormatting>
  <conditionalFormatting sqref="E185:F185">
    <cfRule type="cellIs" dxfId="441" priority="456" operator="equal">
      <formula>""</formula>
    </cfRule>
  </conditionalFormatting>
  <conditionalFormatting sqref="E199">
    <cfRule type="cellIs" dxfId="440" priority="455" operator="greaterThan">
      <formula>0</formula>
    </cfRule>
  </conditionalFormatting>
  <conditionalFormatting sqref="F199">
    <cfRule type="cellIs" dxfId="439" priority="454" operator="greaterThan">
      <formula>0</formula>
    </cfRule>
  </conditionalFormatting>
  <conditionalFormatting sqref="E199:F199">
    <cfRule type="cellIs" dxfId="438" priority="453" operator="equal">
      <formula>""</formula>
    </cfRule>
  </conditionalFormatting>
  <conditionalFormatting sqref="E213">
    <cfRule type="cellIs" dxfId="437" priority="452" operator="greaterThan">
      <formula>0</formula>
    </cfRule>
  </conditionalFormatting>
  <conditionalFormatting sqref="F213">
    <cfRule type="cellIs" dxfId="436" priority="451" operator="greaterThan">
      <formula>0</formula>
    </cfRule>
  </conditionalFormatting>
  <conditionalFormatting sqref="E213:F213">
    <cfRule type="cellIs" dxfId="435" priority="450" operator="equal">
      <formula>""</formula>
    </cfRule>
  </conditionalFormatting>
  <conditionalFormatting sqref="E227">
    <cfRule type="cellIs" dxfId="434" priority="449" operator="greaterThan">
      <formula>0</formula>
    </cfRule>
  </conditionalFormatting>
  <conditionalFormatting sqref="F227">
    <cfRule type="cellIs" dxfId="433" priority="448" operator="greaterThan">
      <formula>0</formula>
    </cfRule>
  </conditionalFormatting>
  <conditionalFormatting sqref="E227:F227">
    <cfRule type="cellIs" dxfId="432" priority="447" operator="equal">
      <formula>""</formula>
    </cfRule>
  </conditionalFormatting>
  <conditionalFormatting sqref="E241">
    <cfRule type="cellIs" dxfId="431" priority="446" operator="greaterThan">
      <formula>0</formula>
    </cfRule>
  </conditionalFormatting>
  <conditionalFormatting sqref="F241">
    <cfRule type="cellIs" dxfId="430" priority="445" operator="greaterThan">
      <formula>0</formula>
    </cfRule>
  </conditionalFormatting>
  <conditionalFormatting sqref="E241:F241">
    <cfRule type="cellIs" dxfId="429" priority="444" operator="equal">
      <formula>""</formula>
    </cfRule>
  </conditionalFormatting>
  <conditionalFormatting sqref="E255">
    <cfRule type="cellIs" dxfId="428" priority="443" operator="greaterThan">
      <formula>0</formula>
    </cfRule>
  </conditionalFormatting>
  <conditionalFormatting sqref="F255">
    <cfRule type="cellIs" dxfId="427" priority="442" operator="greaterThan">
      <formula>0</formula>
    </cfRule>
  </conditionalFormatting>
  <conditionalFormatting sqref="E255:F255">
    <cfRule type="cellIs" dxfId="426" priority="441" operator="equal">
      <formula>""</formula>
    </cfRule>
  </conditionalFormatting>
  <conditionalFormatting sqref="E269">
    <cfRule type="cellIs" dxfId="425" priority="440" operator="greaterThan">
      <formula>0</formula>
    </cfRule>
  </conditionalFormatting>
  <conditionalFormatting sqref="F269">
    <cfRule type="cellIs" dxfId="424" priority="439" operator="greaterThan">
      <formula>0</formula>
    </cfRule>
  </conditionalFormatting>
  <conditionalFormatting sqref="E269:F269">
    <cfRule type="cellIs" dxfId="423" priority="438" operator="equal">
      <formula>""</formula>
    </cfRule>
  </conditionalFormatting>
  <conditionalFormatting sqref="E283">
    <cfRule type="cellIs" dxfId="422" priority="437" operator="greaterThan">
      <formula>0</formula>
    </cfRule>
  </conditionalFormatting>
  <conditionalFormatting sqref="F283">
    <cfRule type="cellIs" dxfId="421" priority="436" operator="greaterThan">
      <formula>0</formula>
    </cfRule>
  </conditionalFormatting>
  <conditionalFormatting sqref="E283:F283">
    <cfRule type="cellIs" dxfId="420" priority="435" operator="equal">
      <formula>""</formula>
    </cfRule>
  </conditionalFormatting>
  <conditionalFormatting sqref="E297">
    <cfRule type="cellIs" dxfId="419" priority="434" operator="greaterThan">
      <formula>0</formula>
    </cfRule>
  </conditionalFormatting>
  <conditionalFormatting sqref="F297">
    <cfRule type="cellIs" dxfId="418" priority="433" operator="greaterThan">
      <formula>0</formula>
    </cfRule>
  </conditionalFormatting>
  <conditionalFormatting sqref="E297:F297">
    <cfRule type="cellIs" dxfId="417" priority="432" operator="equal">
      <formula>""</formula>
    </cfRule>
  </conditionalFormatting>
  <conditionalFormatting sqref="E311">
    <cfRule type="cellIs" dxfId="416" priority="431" operator="greaterThan">
      <formula>0</formula>
    </cfRule>
  </conditionalFormatting>
  <conditionalFormatting sqref="F311">
    <cfRule type="cellIs" dxfId="415" priority="430" operator="greaterThan">
      <formula>0</formula>
    </cfRule>
  </conditionalFormatting>
  <conditionalFormatting sqref="E311:F311">
    <cfRule type="cellIs" dxfId="414" priority="429" operator="equal">
      <formula>""</formula>
    </cfRule>
  </conditionalFormatting>
  <conditionalFormatting sqref="E325">
    <cfRule type="cellIs" dxfId="413" priority="428" operator="greaterThan">
      <formula>0</formula>
    </cfRule>
  </conditionalFormatting>
  <conditionalFormatting sqref="F325">
    <cfRule type="cellIs" dxfId="412" priority="427" operator="greaterThan">
      <formula>0</formula>
    </cfRule>
  </conditionalFormatting>
  <conditionalFormatting sqref="E325:F325">
    <cfRule type="cellIs" dxfId="411" priority="426" operator="equal">
      <formula>""</formula>
    </cfRule>
  </conditionalFormatting>
  <conditionalFormatting sqref="E339">
    <cfRule type="cellIs" dxfId="410" priority="425" operator="greaterThan">
      <formula>0</formula>
    </cfRule>
  </conditionalFormatting>
  <conditionalFormatting sqref="F339">
    <cfRule type="cellIs" dxfId="409" priority="424" operator="greaterThan">
      <formula>0</formula>
    </cfRule>
  </conditionalFormatting>
  <conditionalFormatting sqref="E339:F339">
    <cfRule type="cellIs" dxfId="408" priority="423" operator="equal">
      <formula>""</formula>
    </cfRule>
  </conditionalFormatting>
  <conditionalFormatting sqref="E353">
    <cfRule type="cellIs" dxfId="407" priority="422" operator="greaterThan">
      <formula>0</formula>
    </cfRule>
  </conditionalFormatting>
  <conditionalFormatting sqref="F353">
    <cfRule type="cellIs" dxfId="406" priority="421" operator="greaterThan">
      <formula>0</formula>
    </cfRule>
  </conditionalFormatting>
  <conditionalFormatting sqref="E353:F353">
    <cfRule type="cellIs" dxfId="405" priority="420" operator="equal">
      <formula>""</formula>
    </cfRule>
  </conditionalFormatting>
  <conditionalFormatting sqref="E367">
    <cfRule type="cellIs" dxfId="404" priority="419" operator="greaterThan">
      <formula>0</formula>
    </cfRule>
  </conditionalFormatting>
  <conditionalFormatting sqref="F367">
    <cfRule type="cellIs" dxfId="403" priority="418" operator="greaterThan">
      <formula>0</formula>
    </cfRule>
  </conditionalFormatting>
  <conditionalFormatting sqref="E367:F367">
    <cfRule type="cellIs" dxfId="402" priority="417" operator="equal">
      <formula>""</formula>
    </cfRule>
  </conditionalFormatting>
  <conditionalFormatting sqref="E50">
    <cfRule type="cellIs" dxfId="401" priority="416" operator="greaterThan">
      <formula>0</formula>
    </cfRule>
  </conditionalFormatting>
  <conditionalFormatting sqref="E50">
    <cfRule type="cellIs" dxfId="400" priority="414" operator="equal">
      <formula>""</formula>
    </cfRule>
  </conditionalFormatting>
  <conditionalFormatting sqref="E64">
    <cfRule type="cellIs" dxfId="399" priority="413" operator="greaterThan">
      <formula>0</formula>
    </cfRule>
  </conditionalFormatting>
  <conditionalFormatting sqref="E64">
    <cfRule type="cellIs" dxfId="398" priority="411" operator="equal">
      <formula>""</formula>
    </cfRule>
  </conditionalFormatting>
  <conditionalFormatting sqref="E78">
    <cfRule type="cellIs" dxfId="397" priority="410" operator="greaterThan">
      <formula>0</formula>
    </cfRule>
  </conditionalFormatting>
  <conditionalFormatting sqref="E78">
    <cfRule type="cellIs" dxfId="396" priority="408" operator="equal">
      <formula>""</formula>
    </cfRule>
  </conditionalFormatting>
  <conditionalFormatting sqref="E92">
    <cfRule type="cellIs" dxfId="395" priority="407" operator="greaterThan">
      <formula>0</formula>
    </cfRule>
  </conditionalFormatting>
  <conditionalFormatting sqref="E92">
    <cfRule type="cellIs" dxfId="394" priority="405" operator="equal">
      <formula>""</formula>
    </cfRule>
  </conditionalFormatting>
  <conditionalFormatting sqref="E106">
    <cfRule type="cellIs" dxfId="393" priority="404" operator="greaterThan">
      <formula>0</formula>
    </cfRule>
  </conditionalFormatting>
  <conditionalFormatting sqref="E106">
    <cfRule type="cellIs" dxfId="392" priority="402" operator="equal">
      <formula>""</formula>
    </cfRule>
  </conditionalFormatting>
  <conditionalFormatting sqref="E120">
    <cfRule type="cellIs" dxfId="391" priority="401" operator="greaterThan">
      <formula>0</formula>
    </cfRule>
  </conditionalFormatting>
  <conditionalFormatting sqref="E120">
    <cfRule type="cellIs" dxfId="390" priority="399" operator="equal">
      <formula>""</formula>
    </cfRule>
  </conditionalFormatting>
  <conditionalFormatting sqref="E134">
    <cfRule type="cellIs" dxfId="389" priority="398" operator="greaterThan">
      <formula>0</formula>
    </cfRule>
  </conditionalFormatting>
  <conditionalFormatting sqref="E134">
    <cfRule type="cellIs" dxfId="388" priority="396" operator="equal">
      <formula>""</formula>
    </cfRule>
  </conditionalFormatting>
  <conditionalFormatting sqref="E148">
    <cfRule type="cellIs" dxfId="387" priority="395" operator="greaterThan">
      <formula>0</formula>
    </cfRule>
  </conditionalFormatting>
  <conditionalFormatting sqref="E148">
    <cfRule type="cellIs" dxfId="386" priority="393" operator="equal">
      <formula>""</formula>
    </cfRule>
  </conditionalFormatting>
  <conditionalFormatting sqref="E162">
    <cfRule type="cellIs" dxfId="385" priority="392" operator="greaterThan">
      <formula>0</formula>
    </cfRule>
  </conditionalFormatting>
  <conditionalFormatting sqref="E162">
    <cfRule type="cellIs" dxfId="384" priority="390" operator="equal">
      <formula>""</formula>
    </cfRule>
  </conditionalFormatting>
  <conditionalFormatting sqref="E176">
    <cfRule type="cellIs" dxfId="383" priority="389" operator="greaterThan">
      <formula>0</formula>
    </cfRule>
  </conditionalFormatting>
  <conditionalFormatting sqref="E176">
    <cfRule type="cellIs" dxfId="382" priority="387" operator="equal">
      <formula>""</formula>
    </cfRule>
  </conditionalFormatting>
  <conditionalFormatting sqref="E190">
    <cfRule type="cellIs" dxfId="381" priority="386" operator="greaterThan">
      <formula>0</formula>
    </cfRule>
  </conditionalFormatting>
  <conditionalFormatting sqref="E190">
    <cfRule type="cellIs" dxfId="380" priority="384" operator="equal">
      <formula>""</formula>
    </cfRule>
  </conditionalFormatting>
  <conditionalFormatting sqref="E204">
    <cfRule type="cellIs" dxfId="379" priority="383" operator="greaterThan">
      <formula>0</formula>
    </cfRule>
  </conditionalFormatting>
  <conditionalFormatting sqref="E204">
    <cfRule type="cellIs" dxfId="378" priority="381" operator="equal">
      <formula>""</formula>
    </cfRule>
  </conditionalFormatting>
  <conditionalFormatting sqref="E218">
    <cfRule type="cellIs" dxfId="377" priority="380" operator="greaterThan">
      <formula>0</formula>
    </cfRule>
  </conditionalFormatting>
  <conditionalFormatting sqref="E218">
    <cfRule type="cellIs" dxfId="376" priority="378" operator="equal">
      <formula>""</formula>
    </cfRule>
  </conditionalFormatting>
  <conditionalFormatting sqref="E232">
    <cfRule type="cellIs" dxfId="375" priority="377" operator="greaterThan">
      <formula>0</formula>
    </cfRule>
  </conditionalFormatting>
  <conditionalFormatting sqref="E232">
    <cfRule type="cellIs" dxfId="374" priority="375" operator="equal">
      <formula>""</formula>
    </cfRule>
  </conditionalFormatting>
  <conditionalFormatting sqref="E246">
    <cfRule type="cellIs" dxfId="373" priority="374" operator="greaterThan">
      <formula>0</formula>
    </cfRule>
  </conditionalFormatting>
  <conditionalFormatting sqref="E246">
    <cfRule type="cellIs" dxfId="372" priority="372" operator="equal">
      <formula>""</formula>
    </cfRule>
  </conditionalFormatting>
  <conditionalFormatting sqref="E260">
    <cfRule type="cellIs" dxfId="371" priority="371" operator="greaterThan">
      <formula>0</formula>
    </cfRule>
  </conditionalFormatting>
  <conditionalFormatting sqref="E260">
    <cfRule type="cellIs" dxfId="370" priority="369" operator="equal">
      <formula>""</formula>
    </cfRule>
  </conditionalFormatting>
  <conditionalFormatting sqref="E274">
    <cfRule type="cellIs" dxfId="369" priority="368" operator="greaterThan">
      <formula>0</formula>
    </cfRule>
  </conditionalFormatting>
  <conditionalFormatting sqref="E274">
    <cfRule type="cellIs" dxfId="368" priority="366" operator="equal">
      <formula>""</formula>
    </cfRule>
  </conditionalFormatting>
  <conditionalFormatting sqref="E288">
    <cfRule type="cellIs" dxfId="367" priority="365" operator="greaterThan">
      <formula>0</formula>
    </cfRule>
  </conditionalFormatting>
  <conditionalFormatting sqref="E288">
    <cfRule type="cellIs" dxfId="366" priority="363" operator="equal">
      <formula>""</formula>
    </cfRule>
  </conditionalFormatting>
  <conditionalFormatting sqref="E302">
    <cfRule type="cellIs" dxfId="365" priority="362" operator="greaterThan">
      <formula>0</formula>
    </cfRule>
  </conditionalFormatting>
  <conditionalFormatting sqref="E302">
    <cfRule type="cellIs" dxfId="364" priority="360" operator="equal">
      <formula>""</formula>
    </cfRule>
  </conditionalFormatting>
  <conditionalFormatting sqref="E316">
    <cfRule type="cellIs" dxfId="363" priority="359" operator="greaterThan">
      <formula>0</formula>
    </cfRule>
  </conditionalFormatting>
  <conditionalFormatting sqref="E316">
    <cfRule type="cellIs" dxfId="362" priority="357" operator="equal">
      <formula>""</formula>
    </cfRule>
  </conditionalFormatting>
  <conditionalFormatting sqref="E330">
    <cfRule type="cellIs" dxfId="361" priority="356" operator="greaterThan">
      <formula>0</formula>
    </cfRule>
  </conditionalFormatting>
  <conditionalFormatting sqref="E330">
    <cfRule type="cellIs" dxfId="360" priority="354" operator="equal">
      <formula>""</formula>
    </cfRule>
  </conditionalFormatting>
  <conditionalFormatting sqref="E344">
    <cfRule type="cellIs" dxfId="359" priority="353" operator="greaterThan">
      <formula>0</formula>
    </cfRule>
  </conditionalFormatting>
  <conditionalFormatting sqref="E344">
    <cfRule type="cellIs" dxfId="358" priority="351" operator="equal">
      <formula>""</formula>
    </cfRule>
  </conditionalFormatting>
  <conditionalFormatting sqref="E358">
    <cfRule type="cellIs" dxfId="357" priority="350" operator="greaterThan">
      <formula>0</formula>
    </cfRule>
  </conditionalFormatting>
  <conditionalFormatting sqref="E358">
    <cfRule type="cellIs" dxfId="356" priority="348" operator="equal">
      <formula>""</formula>
    </cfRule>
  </conditionalFormatting>
  <conditionalFormatting sqref="E372">
    <cfRule type="cellIs" dxfId="355" priority="347" operator="greaterThan">
      <formula>0</formula>
    </cfRule>
  </conditionalFormatting>
  <conditionalFormatting sqref="E372">
    <cfRule type="cellIs" dxfId="354" priority="345" operator="equal">
      <formula>""</formula>
    </cfRule>
  </conditionalFormatting>
  <conditionalFormatting sqref="F50">
    <cfRule type="cellIs" dxfId="353" priority="344" operator="greaterThan">
      <formula>0</formula>
    </cfRule>
  </conditionalFormatting>
  <conditionalFormatting sqref="F50">
    <cfRule type="cellIs" dxfId="352" priority="343" operator="equal">
      <formula>""</formula>
    </cfRule>
  </conditionalFormatting>
  <conditionalFormatting sqref="F64">
    <cfRule type="cellIs" dxfId="351" priority="342" operator="greaterThan">
      <formula>0</formula>
    </cfRule>
  </conditionalFormatting>
  <conditionalFormatting sqref="F64">
    <cfRule type="cellIs" dxfId="350" priority="341" operator="equal">
      <formula>""</formula>
    </cfRule>
  </conditionalFormatting>
  <conditionalFormatting sqref="F78">
    <cfRule type="cellIs" dxfId="349" priority="340" operator="greaterThan">
      <formula>0</formula>
    </cfRule>
  </conditionalFormatting>
  <conditionalFormatting sqref="F78">
    <cfRule type="cellIs" dxfId="348" priority="339" operator="equal">
      <formula>""</formula>
    </cfRule>
  </conditionalFormatting>
  <conditionalFormatting sqref="F92">
    <cfRule type="cellIs" dxfId="347" priority="338" operator="greaterThan">
      <formula>0</formula>
    </cfRule>
  </conditionalFormatting>
  <conditionalFormatting sqref="F92">
    <cfRule type="cellIs" dxfId="346" priority="337" operator="equal">
      <formula>""</formula>
    </cfRule>
  </conditionalFormatting>
  <conditionalFormatting sqref="F106">
    <cfRule type="cellIs" dxfId="345" priority="336" operator="greaterThan">
      <formula>0</formula>
    </cfRule>
  </conditionalFormatting>
  <conditionalFormatting sqref="F106">
    <cfRule type="cellIs" dxfId="344" priority="335" operator="equal">
      <formula>""</formula>
    </cfRule>
  </conditionalFormatting>
  <conditionalFormatting sqref="F120">
    <cfRule type="cellIs" dxfId="343" priority="334" operator="greaterThan">
      <formula>0</formula>
    </cfRule>
  </conditionalFormatting>
  <conditionalFormatting sqref="F120">
    <cfRule type="cellIs" dxfId="342" priority="333" operator="equal">
      <formula>""</formula>
    </cfRule>
  </conditionalFormatting>
  <conditionalFormatting sqref="F134">
    <cfRule type="cellIs" dxfId="341" priority="332" operator="greaterThan">
      <formula>0</formula>
    </cfRule>
  </conditionalFormatting>
  <conditionalFormatting sqref="F134">
    <cfRule type="cellIs" dxfId="340" priority="331" operator="equal">
      <formula>""</formula>
    </cfRule>
  </conditionalFormatting>
  <conditionalFormatting sqref="F148">
    <cfRule type="cellIs" dxfId="339" priority="330" operator="greaterThan">
      <formula>0</formula>
    </cfRule>
  </conditionalFormatting>
  <conditionalFormatting sqref="F148">
    <cfRule type="cellIs" dxfId="338" priority="329" operator="equal">
      <formula>""</formula>
    </cfRule>
  </conditionalFormatting>
  <conditionalFormatting sqref="F162">
    <cfRule type="cellIs" dxfId="337" priority="328" operator="greaterThan">
      <formula>0</formula>
    </cfRule>
  </conditionalFormatting>
  <conditionalFormatting sqref="F162">
    <cfRule type="cellIs" dxfId="336" priority="327" operator="equal">
      <formula>""</formula>
    </cfRule>
  </conditionalFormatting>
  <conditionalFormatting sqref="F176">
    <cfRule type="cellIs" dxfId="335" priority="326" operator="greaterThan">
      <formula>0</formula>
    </cfRule>
  </conditionalFormatting>
  <conditionalFormatting sqref="F176">
    <cfRule type="cellIs" dxfId="334" priority="325" operator="equal">
      <formula>""</formula>
    </cfRule>
  </conditionalFormatting>
  <conditionalFormatting sqref="F190">
    <cfRule type="cellIs" dxfId="333" priority="324" operator="greaterThan">
      <formula>0</formula>
    </cfRule>
  </conditionalFormatting>
  <conditionalFormatting sqref="F190">
    <cfRule type="cellIs" dxfId="332" priority="323" operator="equal">
      <formula>""</formula>
    </cfRule>
  </conditionalFormatting>
  <conditionalFormatting sqref="F204">
    <cfRule type="cellIs" dxfId="331" priority="322" operator="greaterThan">
      <formula>0</formula>
    </cfRule>
  </conditionalFormatting>
  <conditionalFormatting sqref="F204">
    <cfRule type="cellIs" dxfId="330" priority="321" operator="equal">
      <formula>""</formula>
    </cfRule>
  </conditionalFormatting>
  <conditionalFormatting sqref="F218">
    <cfRule type="cellIs" dxfId="329" priority="320" operator="greaterThan">
      <formula>0</formula>
    </cfRule>
  </conditionalFormatting>
  <conditionalFormatting sqref="F218">
    <cfRule type="cellIs" dxfId="328" priority="319" operator="equal">
      <formula>""</formula>
    </cfRule>
  </conditionalFormatting>
  <conditionalFormatting sqref="F232">
    <cfRule type="cellIs" dxfId="327" priority="318" operator="greaterThan">
      <formula>0</formula>
    </cfRule>
  </conditionalFormatting>
  <conditionalFormatting sqref="F232">
    <cfRule type="cellIs" dxfId="326" priority="317" operator="equal">
      <formula>""</formula>
    </cfRule>
  </conditionalFormatting>
  <conditionalFormatting sqref="F246">
    <cfRule type="cellIs" dxfId="325" priority="316" operator="greaterThan">
      <formula>0</formula>
    </cfRule>
  </conditionalFormatting>
  <conditionalFormatting sqref="F246">
    <cfRule type="cellIs" dxfId="324" priority="315" operator="equal">
      <formula>""</formula>
    </cfRule>
  </conditionalFormatting>
  <conditionalFormatting sqref="F260">
    <cfRule type="cellIs" dxfId="323" priority="314" operator="greaterThan">
      <formula>0</formula>
    </cfRule>
  </conditionalFormatting>
  <conditionalFormatting sqref="F260">
    <cfRule type="cellIs" dxfId="322" priority="313" operator="equal">
      <formula>""</formula>
    </cfRule>
  </conditionalFormatting>
  <conditionalFormatting sqref="F274">
    <cfRule type="cellIs" dxfId="321" priority="312" operator="greaterThan">
      <formula>0</formula>
    </cfRule>
  </conditionalFormatting>
  <conditionalFormatting sqref="F274">
    <cfRule type="cellIs" dxfId="320" priority="311" operator="equal">
      <formula>""</formula>
    </cfRule>
  </conditionalFormatting>
  <conditionalFormatting sqref="F288">
    <cfRule type="cellIs" dxfId="319" priority="310" operator="greaterThan">
      <formula>0</formula>
    </cfRule>
  </conditionalFormatting>
  <conditionalFormatting sqref="F288">
    <cfRule type="cellIs" dxfId="318" priority="309" operator="equal">
      <formula>""</formula>
    </cfRule>
  </conditionalFormatting>
  <conditionalFormatting sqref="F302">
    <cfRule type="cellIs" dxfId="317" priority="308" operator="greaterThan">
      <formula>0</formula>
    </cfRule>
  </conditionalFormatting>
  <conditionalFormatting sqref="F302">
    <cfRule type="cellIs" dxfId="316" priority="307" operator="equal">
      <formula>""</formula>
    </cfRule>
  </conditionalFormatting>
  <conditionalFormatting sqref="F316">
    <cfRule type="cellIs" dxfId="315" priority="306" operator="greaterThan">
      <formula>0</formula>
    </cfRule>
  </conditionalFormatting>
  <conditionalFormatting sqref="F316">
    <cfRule type="cellIs" dxfId="314" priority="305" operator="equal">
      <formula>""</formula>
    </cfRule>
  </conditionalFormatting>
  <conditionalFormatting sqref="F330">
    <cfRule type="cellIs" dxfId="313" priority="304" operator="greaterThan">
      <formula>0</formula>
    </cfRule>
  </conditionalFormatting>
  <conditionalFormatting sqref="F330">
    <cfRule type="cellIs" dxfId="312" priority="303" operator="equal">
      <formula>""</formula>
    </cfRule>
  </conditionalFormatting>
  <conditionalFormatting sqref="F344">
    <cfRule type="cellIs" dxfId="311" priority="302" operator="greaterThan">
      <formula>0</formula>
    </cfRule>
  </conditionalFormatting>
  <conditionalFormatting sqref="F344">
    <cfRule type="cellIs" dxfId="310" priority="301" operator="equal">
      <formula>""</formula>
    </cfRule>
  </conditionalFormatting>
  <conditionalFormatting sqref="F358">
    <cfRule type="cellIs" dxfId="309" priority="300" operator="greaterThan">
      <formula>0</formula>
    </cfRule>
  </conditionalFormatting>
  <conditionalFormatting sqref="F358">
    <cfRule type="cellIs" dxfId="308" priority="299" operator="equal">
      <formula>""</formula>
    </cfRule>
  </conditionalFormatting>
  <conditionalFormatting sqref="F372">
    <cfRule type="cellIs" dxfId="307" priority="298" operator="greaterThan">
      <formula>0</formula>
    </cfRule>
  </conditionalFormatting>
  <conditionalFormatting sqref="F372">
    <cfRule type="cellIs" dxfId="306" priority="297" operator="equal">
      <formula>""</formula>
    </cfRule>
  </conditionalFormatting>
  <conditionalFormatting sqref="G43:G48">
    <cfRule type="cellIs" dxfId="305" priority="286" operator="equal">
      <formula>0</formula>
    </cfRule>
  </conditionalFormatting>
  <conditionalFormatting sqref="G49:G51">
    <cfRule type="cellIs" dxfId="304" priority="285" operator="equal">
      <formula>0</formula>
    </cfRule>
  </conditionalFormatting>
  <conditionalFormatting sqref="G58:G62">
    <cfRule type="cellIs" dxfId="303" priority="284" operator="equal">
      <formula>0</formula>
    </cfRule>
  </conditionalFormatting>
  <conditionalFormatting sqref="G63:G65">
    <cfRule type="cellIs" dxfId="302" priority="283" operator="equal">
      <formula>0</formula>
    </cfRule>
  </conditionalFormatting>
  <conditionalFormatting sqref="G72:G76">
    <cfRule type="cellIs" dxfId="301" priority="282" operator="equal">
      <formula>0</formula>
    </cfRule>
  </conditionalFormatting>
  <conditionalFormatting sqref="G77:G79">
    <cfRule type="cellIs" dxfId="300" priority="281" operator="equal">
      <formula>0</formula>
    </cfRule>
  </conditionalFormatting>
  <conditionalFormatting sqref="G86:G90">
    <cfRule type="cellIs" dxfId="299" priority="280" operator="equal">
      <formula>0</formula>
    </cfRule>
  </conditionalFormatting>
  <conditionalFormatting sqref="G91:G93">
    <cfRule type="cellIs" dxfId="298" priority="279" operator="equal">
      <formula>0</formula>
    </cfRule>
  </conditionalFormatting>
  <conditionalFormatting sqref="G100:G104">
    <cfRule type="cellIs" dxfId="297" priority="278" operator="equal">
      <formula>0</formula>
    </cfRule>
  </conditionalFormatting>
  <conditionalFormatting sqref="G105:G107">
    <cfRule type="cellIs" dxfId="296" priority="277" operator="equal">
      <formula>0</formula>
    </cfRule>
  </conditionalFormatting>
  <conditionalFormatting sqref="G114:G118">
    <cfRule type="cellIs" dxfId="295" priority="276" operator="equal">
      <formula>0</formula>
    </cfRule>
  </conditionalFormatting>
  <conditionalFormatting sqref="G119:G121">
    <cfRule type="cellIs" dxfId="294" priority="275" operator="equal">
      <formula>0</formula>
    </cfRule>
  </conditionalFormatting>
  <conditionalFormatting sqref="G128:G132">
    <cfRule type="cellIs" dxfId="293" priority="274" operator="equal">
      <formula>0</formula>
    </cfRule>
  </conditionalFormatting>
  <conditionalFormatting sqref="G133:G135">
    <cfRule type="cellIs" dxfId="292" priority="273" operator="equal">
      <formula>0</formula>
    </cfRule>
  </conditionalFormatting>
  <conditionalFormatting sqref="G142:G146">
    <cfRule type="cellIs" dxfId="291" priority="272" operator="equal">
      <formula>0</formula>
    </cfRule>
  </conditionalFormatting>
  <conditionalFormatting sqref="G147:G149">
    <cfRule type="cellIs" dxfId="290" priority="271" operator="equal">
      <formula>0</formula>
    </cfRule>
  </conditionalFormatting>
  <conditionalFormatting sqref="G156:G160">
    <cfRule type="cellIs" dxfId="289" priority="270" operator="equal">
      <formula>0</formula>
    </cfRule>
  </conditionalFormatting>
  <conditionalFormatting sqref="G161:G163">
    <cfRule type="cellIs" dxfId="288" priority="269" operator="equal">
      <formula>0</formula>
    </cfRule>
  </conditionalFormatting>
  <conditionalFormatting sqref="G170:G174">
    <cfRule type="cellIs" dxfId="287" priority="268" operator="equal">
      <formula>0</formula>
    </cfRule>
  </conditionalFormatting>
  <conditionalFormatting sqref="G175:G177">
    <cfRule type="cellIs" dxfId="286" priority="267" operator="equal">
      <formula>0</formula>
    </cfRule>
  </conditionalFormatting>
  <conditionalFormatting sqref="G184:G188">
    <cfRule type="cellIs" dxfId="285" priority="266" operator="equal">
      <formula>0</formula>
    </cfRule>
  </conditionalFormatting>
  <conditionalFormatting sqref="G189:G191">
    <cfRule type="cellIs" dxfId="284" priority="265" operator="equal">
      <formula>0</formula>
    </cfRule>
  </conditionalFormatting>
  <conditionalFormatting sqref="G198:G202">
    <cfRule type="cellIs" dxfId="283" priority="264" operator="equal">
      <formula>0</formula>
    </cfRule>
  </conditionalFormatting>
  <conditionalFormatting sqref="G203:G205">
    <cfRule type="cellIs" dxfId="282" priority="263" operator="equal">
      <formula>0</formula>
    </cfRule>
  </conditionalFormatting>
  <conditionalFormatting sqref="G212:G216">
    <cfRule type="cellIs" dxfId="281" priority="262" operator="equal">
      <formula>0</formula>
    </cfRule>
  </conditionalFormatting>
  <conditionalFormatting sqref="G217:G219">
    <cfRule type="cellIs" dxfId="280" priority="261" operator="equal">
      <formula>0</formula>
    </cfRule>
  </conditionalFormatting>
  <conditionalFormatting sqref="G226:G230">
    <cfRule type="cellIs" dxfId="279" priority="260" operator="equal">
      <formula>0</formula>
    </cfRule>
  </conditionalFormatting>
  <conditionalFormatting sqref="G231:G233">
    <cfRule type="cellIs" dxfId="278" priority="259" operator="equal">
      <formula>0</formula>
    </cfRule>
  </conditionalFormatting>
  <conditionalFormatting sqref="G240:G244">
    <cfRule type="cellIs" dxfId="277" priority="258" operator="equal">
      <formula>0</formula>
    </cfRule>
  </conditionalFormatting>
  <conditionalFormatting sqref="G245:G247">
    <cfRule type="cellIs" dxfId="276" priority="257" operator="equal">
      <formula>0</formula>
    </cfRule>
  </conditionalFormatting>
  <conditionalFormatting sqref="G254:G258">
    <cfRule type="cellIs" dxfId="275" priority="256" operator="equal">
      <formula>0</formula>
    </cfRule>
  </conditionalFormatting>
  <conditionalFormatting sqref="G259:G261">
    <cfRule type="cellIs" dxfId="274" priority="255" operator="equal">
      <formula>0</formula>
    </cfRule>
  </conditionalFormatting>
  <conditionalFormatting sqref="G268:G272">
    <cfRule type="cellIs" dxfId="273" priority="254" operator="equal">
      <formula>0</formula>
    </cfRule>
  </conditionalFormatting>
  <conditionalFormatting sqref="G273:G275">
    <cfRule type="cellIs" dxfId="272" priority="253" operator="equal">
      <formula>0</formula>
    </cfRule>
  </conditionalFormatting>
  <conditionalFormatting sqref="G282:G286">
    <cfRule type="cellIs" dxfId="271" priority="252" operator="equal">
      <formula>0</formula>
    </cfRule>
  </conditionalFormatting>
  <conditionalFormatting sqref="G287:G289">
    <cfRule type="cellIs" dxfId="270" priority="251" operator="equal">
      <formula>0</formula>
    </cfRule>
  </conditionalFormatting>
  <conditionalFormatting sqref="G296:G300">
    <cfRule type="cellIs" dxfId="269" priority="250" operator="equal">
      <formula>0</formula>
    </cfRule>
  </conditionalFormatting>
  <conditionalFormatting sqref="G301:G303">
    <cfRule type="cellIs" dxfId="268" priority="249" operator="equal">
      <formula>0</formula>
    </cfRule>
  </conditionalFormatting>
  <conditionalFormatting sqref="G310:G314">
    <cfRule type="cellIs" dxfId="267" priority="248" operator="equal">
      <formula>0</formula>
    </cfRule>
  </conditionalFormatting>
  <conditionalFormatting sqref="G315:G317">
    <cfRule type="cellIs" dxfId="266" priority="247" operator="equal">
      <formula>0</formula>
    </cfRule>
  </conditionalFormatting>
  <conditionalFormatting sqref="G324:G328">
    <cfRule type="cellIs" dxfId="265" priority="246" operator="equal">
      <formula>0</formula>
    </cfRule>
  </conditionalFormatting>
  <conditionalFormatting sqref="G329:G331">
    <cfRule type="cellIs" dxfId="264" priority="245" operator="equal">
      <formula>0</formula>
    </cfRule>
  </conditionalFormatting>
  <conditionalFormatting sqref="G338:G342">
    <cfRule type="cellIs" dxfId="263" priority="244" operator="equal">
      <formula>0</formula>
    </cfRule>
  </conditionalFormatting>
  <conditionalFormatting sqref="G343:G345">
    <cfRule type="cellIs" dxfId="262" priority="243" operator="equal">
      <formula>0</formula>
    </cfRule>
  </conditionalFormatting>
  <conditionalFormatting sqref="G352:G356">
    <cfRule type="cellIs" dxfId="261" priority="242" operator="equal">
      <formula>0</formula>
    </cfRule>
  </conditionalFormatting>
  <conditionalFormatting sqref="G357:G359">
    <cfRule type="cellIs" dxfId="260" priority="241" operator="equal">
      <formula>0</formula>
    </cfRule>
  </conditionalFormatting>
  <conditionalFormatting sqref="G366:G370">
    <cfRule type="cellIs" dxfId="259" priority="240" operator="equal">
      <formula>0</formula>
    </cfRule>
  </conditionalFormatting>
  <conditionalFormatting sqref="G371:G373">
    <cfRule type="cellIs" dxfId="258" priority="239" operator="equal">
      <formula>0</formula>
    </cfRule>
  </conditionalFormatting>
  <conditionalFormatting sqref="A68:G68">
    <cfRule type="containsText" dxfId="257" priority="235" operator="containsText" text="Input Damage Inventory Number">
      <formula>NOT(ISERROR(SEARCH("Input Damage Inventory Number",A68)))</formula>
    </cfRule>
  </conditionalFormatting>
  <conditionalFormatting sqref="A82:G82">
    <cfRule type="containsText" dxfId="256" priority="234" operator="containsText" text="Input Damage Inventory Number">
      <formula>NOT(ISERROR(SEARCH("Input Damage Inventory Number",A82)))</formula>
    </cfRule>
  </conditionalFormatting>
  <conditionalFormatting sqref="A96:G96">
    <cfRule type="containsText" dxfId="255" priority="233" operator="containsText" text="Input Damage Inventory Number">
      <formula>NOT(ISERROR(SEARCH("Input Damage Inventory Number",A96)))</formula>
    </cfRule>
  </conditionalFormatting>
  <conditionalFormatting sqref="A110:G110">
    <cfRule type="containsText" dxfId="254" priority="232" operator="containsText" text="Input Damage Inventory Number">
      <formula>NOT(ISERROR(SEARCH("Input Damage Inventory Number",A110)))</formula>
    </cfRule>
  </conditionalFormatting>
  <conditionalFormatting sqref="A124:G124">
    <cfRule type="containsText" dxfId="253" priority="231" operator="containsText" text="Input Damage Inventory Number">
      <formula>NOT(ISERROR(SEARCH("Input Damage Inventory Number",A124)))</formula>
    </cfRule>
  </conditionalFormatting>
  <conditionalFormatting sqref="A138:G138">
    <cfRule type="containsText" dxfId="252" priority="230" operator="containsText" text="Input Damage Inventory Number">
      <formula>NOT(ISERROR(SEARCH("Input Damage Inventory Number",A138)))</formula>
    </cfRule>
  </conditionalFormatting>
  <conditionalFormatting sqref="A152:G152">
    <cfRule type="containsText" dxfId="251" priority="229" operator="containsText" text="Input Damage Inventory Number">
      <formula>NOT(ISERROR(SEARCH("Input Damage Inventory Number",A152)))</formula>
    </cfRule>
  </conditionalFormatting>
  <conditionalFormatting sqref="A166:G166">
    <cfRule type="containsText" dxfId="250" priority="228" operator="containsText" text="Input Damage Inventory Number">
      <formula>NOT(ISERROR(SEARCH("Input Damage Inventory Number",A166)))</formula>
    </cfRule>
  </conditionalFormatting>
  <conditionalFormatting sqref="A180:G180">
    <cfRule type="containsText" dxfId="249" priority="227" operator="containsText" text="Input Damage Inventory Number">
      <formula>NOT(ISERROR(SEARCH("Input Damage Inventory Number",A180)))</formula>
    </cfRule>
  </conditionalFormatting>
  <conditionalFormatting sqref="A194:G194">
    <cfRule type="containsText" dxfId="248" priority="226" operator="containsText" text="Input Damage Inventory Number">
      <formula>NOT(ISERROR(SEARCH("Input Damage Inventory Number",A194)))</formula>
    </cfRule>
  </conditionalFormatting>
  <conditionalFormatting sqref="A208:G208">
    <cfRule type="containsText" dxfId="247" priority="225" operator="containsText" text="Input Damage Inventory Number">
      <formula>NOT(ISERROR(SEARCH("Input Damage Inventory Number",A208)))</formula>
    </cfRule>
  </conditionalFormatting>
  <conditionalFormatting sqref="A222:G222">
    <cfRule type="containsText" dxfId="246" priority="224" operator="containsText" text="Input Damage Inventory Number">
      <formula>NOT(ISERROR(SEARCH("Input Damage Inventory Number",A222)))</formula>
    </cfRule>
  </conditionalFormatting>
  <conditionalFormatting sqref="A236:G236">
    <cfRule type="containsText" dxfId="245" priority="223" operator="containsText" text="Input Damage Inventory Number">
      <formula>NOT(ISERROR(SEARCH("Input Damage Inventory Number",A236)))</formula>
    </cfRule>
  </conditionalFormatting>
  <conditionalFormatting sqref="A250:G250">
    <cfRule type="containsText" dxfId="244" priority="222" operator="containsText" text="Input Damage Inventory Number">
      <formula>NOT(ISERROR(SEARCH("Input Damage Inventory Number",A250)))</formula>
    </cfRule>
  </conditionalFormatting>
  <conditionalFormatting sqref="A264:G264">
    <cfRule type="containsText" dxfId="243" priority="221" operator="containsText" text="Input Damage Inventory Number">
      <formula>NOT(ISERROR(SEARCH("Input Damage Inventory Number",A264)))</formula>
    </cfRule>
  </conditionalFormatting>
  <conditionalFormatting sqref="A292:G292">
    <cfRule type="containsText" dxfId="242" priority="219" operator="containsText" text="Input Damage Inventory Number">
      <formula>NOT(ISERROR(SEARCH("Input Damage Inventory Number",A292)))</formula>
    </cfRule>
  </conditionalFormatting>
  <conditionalFormatting sqref="A306:G306">
    <cfRule type="containsText" dxfId="241" priority="218" operator="containsText" text="Input Damage Inventory Number">
      <formula>NOT(ISERROR(SEARCH("Input Damage Inventory Number",A306)))</formula>
    </cfRule>
  </conditionalFormatting>
  <conditionalFormatting sqref="A320:G320">
    <cfRule type="containsText" dxfId="240" priority="217" operator="containsText" text="Input Damage Inventory Number">
      <formula>NOT(ISERROR(SEARCH("Input Damage Inventory Number",A320)))</formula>
    </cfRule>
  </conditionalFormatting>
  <conditionalFormatting sqref="A348:G348">
    <cfRule type="containsText" dxfId="239" priority="215" operator="containsText" text="Input Damage Inventory Number">
      <formula>NOT(ISERROR(SEARCH("Input Damage Inventory Number",A348)))</formula>
    </cfRule>
  </conditionalFormatting>
  <conditionalFormatting sqref="A362:G362">
    <cfRule type="containsText" dxfId="238" priority="214" operator="containsText" text="Input Damage Inventory Number">
      <formula>NOT(ISERROR(SEARCH("Input Damage Inventory Number",A362)))</formula>
    </cfRule>
  </conditionalFormatting>
  <conditionalFormatting sqref="A334:G334">
    <cfRule type="containsText" dxfId="237" priority="213" operator="containsText" text="Input Damage Inventory Number">
      <formula>NOT(ISERROR(SEARCH("Input Damage Inventory Number",A334)))</formula>
    </cfRule>
  </conditionalFormatting>
  <conditionalFormatting sqref="A278:G278">
    <cfRule type="containsText" dxfId="236" priority="212" operator="containsText" text="Input Damage Inventory Number">
      <formula>NOT(ISERROR(SEARCH("Input Damage Inventory Number",A278)))</formula>
    </cfRule>
  </conditionalFormatting>
  <conditionalFormatting sqref="E28">
    <cfRule type="cellIs" dxfId="235" priority="195" operator="greaterThan">
      <formula>0</formula>
    </cfRule>
  </conditionalFormatting>
  <conditionalFormatting sqref="F28">
    <cfRule type="cellIs" dxfId="234" priority="194" operator="greaterThan">
      <formula>0</formula>
    </cfRule>
  </conditionalFormatting>
  <conditionalFormatting sqref="E28:F28">
    <cfRule type="cellIs" dxfId="233" priority="193" operator="equal">
      <formula>""</formula>
    </cfRule>
  </conditionalFormatting>
  <conditionalFormatting sqref="C28">
    <cfRule type="cellIs" dxfId="232" priority="192" operator="greaterThan">
      <formula>0</formula>
    </cfRule>
  </conditionalFormatting>
  <conditionalFormatting sqref="C28">
    <cfRule type="cellIs" dxfId="231" priority="191" operator="equal">
      <formula>""</formula>
    </cfRule>
  </conditionalFormatting>
  <conditionalFormatting sqref="D28">
    <cfRule type="cellIs" dxfId="230" priority="190" operator="greaterThan">
      <formula>0</formula>
    </cfRule>
  </conditionalFormatting>
  <conditionalFormatting sqref="D28">
    <cfRule type="cellIs" dxfId="229" priority="189" operator="equal">
      <formula>""</formula>
    </cfRule>
  </conditionalFormatting>
  <conditionalFormatting sqref="G28">
    <cfRule type="cellIs" dxfId="228" priority="188" operator="equal">
      <formula>0</formula>
    </cfRule>
  </conditionalFormatting>
  <conditionalFormatting sqref="E57">
    <cfRule type="cellIs" dxfId="227" priority="187" operator="greaterThan">
      <formula>0</formula>
    </cfRule>
  </conditionalFormatting>
  <conditionalFormatting sqref="F57">
    <cfRule type="cellIs" dxfId="226" priority="186" operator="greaterThan">
      <formula>0</formula>
    </cfRule>
  </conditionalFormatting>
  <conditionalFormatting sqref="E57:F57">
    <cfRule type="cellIs" dxfId="225" priority="185" operator="equal">
      <formula>""</formula>
    </cfRule>
  </conditionalFormatting>
  <conditionalFormatting sqref="C57">
    <cfRule type="cellIs" dxfId="224" priority="184" operator="greaterThan">
      <formula>0</formula>
    </cfRule>
  </conditionalFormatting>
  <conditionalFormatting sqref="C57">
    <cfRule type="cellIs" dxfId="223" priority="183" operator="equal">
      <formula>""</formula>
    </cfRule>
  </conditionalFormatting>
  <conditionalFormatting sqref="D57">
    <cfRule type="cellIs" dxfId="222" priority="182" operator="greaterThan">
      <formula>0</formula>
    </cfRule>
  </conditionalFormatting>
  <conditionalFormatting sqref="D57">
    <cfRule type="cellIs" dxfId="221" priority="181" operator="equal">
      <formula>""</formula>
    </cfRule>
  </conditionalFormatting>
  <conditionalFormatting sqref="G57">
    <cfRule type="cellIs" dxfId="220" priority="180" operator="equal">
      <formula>0</formula>
    </cfRule>
  </conditionalFormatting>
  <conditionalFormatting sqref="E71">
    <cfRule type="cellIs" dxfId="219" priority="179" operator="greaterThan">
      <formula>0</formula>
    </cfRule>
  </conditionalFormatting>
  <conditionalFormatting sqref="F71">
    <cfRule type="cellIs" dxfId="218" priority="178" operator="greaterThan">
      <formula>0</formula>
    </cfRule>
  </conditionalFormatting>
  <conditionalFormatting sqref="E71:F71">
    <cfRule type="cellIs" dxfId="217" priority="177" operator="equal">
      <formula>""</formula>
    </cfRule>
  </conditionalFormatting>
  <conditionalFormatting sqref="C71">
    <cfRule type="cellIs" dxfId="216" priority="176" operator="greaterThan">
      <formula>0</formula>
    </cfRule>
  </conditionalFormatting>
  <conditionalFormatting sqref="C71">
    <cfRule type="cellIs" dxfId="215" priority="175" operator="equal">
      <formula>""</formula>
    </cfRule>
  </conditionalFormatting>
  <conditionalFormatting sqref="D71">
    <cfRule type="cellIs" dxfId="214" priority="174" operator="greaterThan">
      <formula>0</formula>
    </cfRule>
  </conditionalFormatting>
  <conditionalFormatting sqref="D71">
    <cfRule type="cellIs" dxfId="213" priority="173" operator="equal">
      <formula>""</formula>
    </cfRule>
  </conditionalFormatting>
  <conditionalFormatting sqref="G71">
    <cfRule type="cellIs" dxfId="212" priority="172" operator="equal">
      <formula>0</formula>
    </cfRule>
  </conditionalFormatting>
  <conditionalFormatting sqref="E85">
    <cfRule type="cellIs" dxfId="211" priority="171" operator="greaterThan">
      <formula>0</formula>
    </cfRule>
  </conditionalFormatting>
  <conditionalFormatting sqref="F85">
    <cfRule type="cellIs" dxfId="210" priority="170" operator="greaterThan">
      <formula>0</formula>
    </cfRule>
  </conditionalFormatting>
  <conditionalFormatting sqref="E85:F85">
    <cfRule type="cellIs" dxfId="209" priority="169" operator="equal">
      <formula>""</formula>
    </cfRule>
  </conditionalFormatting>
  <conditionalFormatting sqref="C85">
    <cfRule type="cellIs" dxfId="208" priority="168" operator="greaterThan">
      <formula>0</formula>
    </cfRule>
  </conditionalFormatting>
  <conditionalFormatting sqref="C85">
    <cfRule type="cellIs" dxfId="207" priority="167" operator="equal">
      <formula>""</formula>
    </cfRule>
  </conditionalFormatting>
  <conditionalFormatting sqref="D85">
    <cfRule type="cellIs" dxfId="206" priority="166" operator="greaterThan">
      <formula>0</formula>
    </cfRule>
  </conditionalFormatting>
  <conditionalFormatting sqref="D85">
    <cfRule type="cellIs" dxfId="205" priority="165" operator="equal">
      <formula>""</formula>
    </cfRule>
  </conditionalFormatting>
  <conditionalFormatting sqref="G85">
    <cfRule type="cellIs" dxfId="204" priority="164" operator="equal">
      <formula>0</formula>
    </cfRule>
  </conditionalFormatting>
  <conditionalFormatting sqref="E99">
    <cfRule type="cellIs" dxfId="203" priority="163" operator="greaterThan">
      <formula>0</formula>
    </cfRule>
  </conditionalFormatting>
  <conditionalFormatting sqref="F99">
    <cfRule type="cellIs" dxfId="202" priority="162" operator="greaterThan">
      <formula>0</formula>
    </cfRule>
  </conditionalFormatting>
  <conditionalFormatting sqref="E99:F99">
    <cfRule type="cellIs" dxfId="201" priority="161" operator="equal">
      <formula>""</formula>
    </cfRule>
  </conditionalFormatting>
  <conditionalFormatting sqref="C99">
    <cfRule type="cellIs" dxfId="200" priority="160" operator="greaterThan">
      <formula>0</formula>
    </cfRule>
  </conditionalFormatting>
  <conditionalFormatting sqref="C99">
    <cfRule type="cellIs" dxfId="199" priority="159" operator="equal">
      <formula>""</formula>
    </cfRule>
  </conditionalFormatting>
  <conditionalFormatting sqref="D99">
    <cfRule type="cellIs" dxfId="198" priority="158" operator="greaterThan">
      <formula>0</formula>
    </cfRule>
  </conditionalFormatting>
  <conditionalFormatting sqref="D99">
    <cfRule type="cellIs" dxfId="197" priority="157" operator="equal">
      <formula>""</formula>
    </cfRule>
  </conditionalFormatting>
  <conditionalFormatting sqref="G99">
    <cfRule type="cellIs" dxfId="196" priority="156" operator="equal">
      <formula>0</formula>
    </cfRule>
  </conditionalFormatting>
  <conditionalFormatting sqref="E113">
    <cfRule type="cellIs" dxfId="195" priority="155" operator="greaterThan">
      <formula>0</formula>
    </cfRule>
  </conditionalFormatting>
  <conditionalFormatting sqref="F113">
    <cfRule type="cellIs" dxfId="194" priority="154" operator="greaterThan">
      <formula>0</formula>
    </cfRule>
  </conditionalFormatting>
  <conditionalFormatting sqref="E113:F113">
    <cfRule type="cellIs" dxfId="193" priority="153" operator="equal">
      <formula>""</formula>
    </cfRule>
  </conditionalFormatting>
  <conditionalFormatting sqref="C113">
    <cfRule type="cellIs" dxfId="192" priority="152" operator="greaterThan">
      <formula>0</formula>
    </cfRule>
  </conditionalFormatting>
  <conditionalFormatting sqref="C113">
    <cfRule type="cellIs" dxfId="191" priority="151" operator="equal">
      <formula>""</formula>
    </cfRule>
  </conditionalFormatting>
  <conditionalFormatting sqref="D113">
    <cfRule type="cellIs" dxfId="190" priority="150" operator="greaterThan">
      <formula>0</formula>
    </cfRule>
  </conditionalFormatting>
  <conditionalFormatting sqref="D113">
    <cfRule type="cellIs" dxfId="189" priority="149" operator="equal">
      <formula>""</formula>
    </cfRule>
  </conditionalFormatting>
  <conditionalFormatting sqref="G113">
    <cfRule type="cellIs" dxfId="188" priority="148" operator="equal">
      <formula>0</formula>
    </cfRule>
  </conditionalFormatting>
  <conditionalFormatting sqref="E127">
    <cfRule type="cellIs" dxfId="187" priority="147" operator="greaterThan">
      <formula>0</formula>
    </cfRule>
  </conditionalFormatting>
  <conditionalFormatting sqref="F127">
    <cfRule type="cellIs" dxfId="186" priority="146" operator="greaterThan">
      <formula>0</formula>
    </cfRule>
  </conditionalFormatting>
  <conditionalFormatting sqref="E127:F127">
    <cfRule type="cellIs" dxfId="185" priority="145" operator="equal">
      <formula>""</formula>
    </cfRule>
  </conditionalFormatting>
  <conditionalFormatting sqref="C127">
    <cfRule type="cellIs" dxfId="184" priority="144" operator="greaterThan">
      <formula>0</formula>
    </cfRule>
  </conditionalFormatting>
  <conditionalFormatting sqref="C127">
    <cfRule type="cellIs" dxfId="183" priority="143" operator="equal">
      <formula>""</formula>
    </cfRule>
  </conditionalFormatting>
  <conditionalFormatting sqref="D127">
    <cfRule type="cellIs" dxfId="182" priority="142" operator="greaterThan">
      <formula>0</formula>
    </cfRule>
  </conditionalFormatting>
  <conditionalFormatting sqref="D127">
    <cfRule type="cellIs" dxfId="181" priority="141" operator="equal">
      <formula>""</formula>
    </cfRule>
  </conditionalFormatting>
  <conditionalFormatting sqref="G127">
    <cfRule type="cellIs" dxfId="180" priority="140" operator="equal">
      <formula>0</formula>
    </cfRule>
  </conditionalFormatting>
  <conditionalFormatting sqref="E141">
    <cfRule type="cellIs" dxfId="179" priority="139" operator="greaterThan">
      <formula>0</formula>
    </cfRule>
  </conditionalFormatting>
  <conditionalFormatting sqref="F141">
    <cfRule type="cellIs" dxfId="178" priority="138" operator="greaterThan">
      <formula>0</formula>
    </cfRule>
  </conditionalFormatting>
  <conditionalFormatting sqref="E141:F141">
    <cfRule type="cellIs" dxfId="177" priority="137" operator="equal">
      <formula>""</formula>
    </cfRule>
  </conditionalFormatting>
  <conditionalFormatting sqref="C141">
    <cfRule type="cellIs" dxfId="176" priority="136" operator="greaterThan">
      <formula>0</formula>
    </cfRule>
  </conditionalFormatting>
  <conditionalFormatting sqref="C141">
    <cfRule type="cellIs" dxfId="175" priority="135" operator="equal">
      <formula>""</formula>
    </cfRule>
  </conditionalFormatting>
  <conditionalFormatting sqref="D141">
    <cfRule type="cellIs" dxfId="174" priority="134" operator="greaterThan">
      <formula>0</formula>
    </cfRule>
  </conditionalFormatting>
  <conditionalFormatting sqref="D141">
    <cfRule type="cellIs" dxfId="173" priority="133" operator="equal">
      <formula>""</formula>
    </cfRule>
  </conditionalFormatting>
  <conditionalFormatting sqref="G141">
    <cfRule type="cellIs" dxfId="172" priority="132" operator="equal">
      <formula>0</formula>
    </cfRule>
  </conditionalFormatting>
  <conditionalFormatting sqref="E155">
    <cfRule type="cellIs" dxfId="171" priority="131" operator="greaterThan">
      <formula>0</formula>
    </cfRule>
  </conditionalFormatting>
  <conditionalFormatting sqref="F155">
    <cfRule type="cellIs" dxfId="170" priority="130" operator="greaterThan">
      <formula>0</formula>
    </cfRule>
  </conditionalFormatting>
  <conditionalFormatting sqref="E155:F155">
    <cfRule type="cellIs" dxfId="169" priority="129" operator="equal">
      <formula>""</formula>
    </cfRule>
  </conditionalFormatting>
  <conditionalFormatting sqref="C155">
    <cfRule type="cellIs" dxfId="168" priority="128" operator="greaterThan">
      <formula>0</formula>
    </cfRule>
  </conditionalFormatting>
  <conditionalFormatting sqref="C155">
    <cfRule type="cellIs" dxfId="167" priority="127" operator="equal">
      <formula>""</formula>
    </cfRule>
  </conditionalFormatting>
  <conditionalFormatting sqref="D155">
    <cfRule type="cellIs" dxfId="166" priority="126" operator="greaterThan">
      <formula>0</formula>
    </cfRule>
  </conditionalFormatting>
  <conditionalFormatting sqref="D155">
    <cfRule type="cellIs" dxfId="165" priority="125" operator="equal">
      <formula>""</formula>
    </cfRule>
  </conditionalFormatting>
  <conditionalFormatting sqref="G155">
    <cfRule type="cellIs" dxfId="164" priority="124" operator="equal">
      <formula>0</formula>
    </cfRule>
  </conditionalFormatting>
  <conditionalFormatting sqref="E169">
    <cfRule type="cellIs" dxfId="163" priority="123" operator="greaterThan">
      <formula>0</formula>
    </cfRule>
  </conditionalFormatting>
  <conditionalFormatting sqref="F169">
    <cfRule type="cellIs" dxfId="162" priority="122" operator="greaterThan">
      <formula>0</formula>
    </cfRule>
  </conditionalFormatting>
  <conditionalFormatting sqref="E169:F169">
    <cfRule type="cellIs" dxfId="161" priority="121" operator="equal">
      <formula>""</formula>
    </cfRule>
  </conditionalFormatting>
  <conditionalFormatting sqref="C169">
    <cfRule type="cellIs" dxfId="160" priority="120" operator="greaterThan">
      <formula>0</formula>
    </cfRule>
  </conditionalFormatting>
  <conditionalFormatting sqref="C169">
    <cfRule type="cellIs" dxfId="159" priority="119" operator="equal">
      <formula>""</formula>
    </cfRule>
  </conditionalFormatting>
  <conditionalFormatting sqref="D169">
    <cfRule type="cellIs" dxfId="158" priority="118" operator="greaterThan">
      <formula>0</formula>
    </cfRule>
  </conditionalFormatting>
  <conditionalFormatting sqref="D169">
    <cfRule type="cellIs" dxfId="157" priority="117" operator="equal">
      <formula>""</formula>
    </cfRule>
  </conditionalFormatting>
  <conditionalFormatting sqref="G169">
    <cfRule type="cellIs" dxfId="156" priority="116" operator="equal">
      <formula>0</formula>
    </cfRule>
  </conditionalFormatting>
  <conditionalFormatting sqref="E183">
    <cfRule type="cellIs" dxfId="155" priority="115" operator="greaterThan">
      <formula>0</formula>
    </cfRule>
  </conditionalFormatting>
  <conditionalFormatting sqref="F183">
    <cfRule type="cellIs" dxfId="154" priority="114" operator="greaterThan">
      <formula>0</formula>
    </cfRule>
  </conditionalFormatting>
  <conditionalFormatting sqref="E183:F183">
    <cfRule type="cellIs" dxfId="153" priority="113" operator="equal">
      <formula>""</formula>
    </cfRule>
  </conditionalFormatting>
  <conditionalFormatting sqref="C183">
    <cfRule type="cellIs" dxfId="152" priority="112" operator="greaterThan">
      <formula>0</formula>
    </cfRule>
  </conditionalFormatting>
  <conditionalFormatting sqref="C183">
    <cfRule type="cellIs" dxfId="151" priority="111" operator="equal">
      <formula>""</formula>
    </cfRule>
  </conditionalFormatting>
  <conditionalFormatting sqref="D183">
    <cfRule type="cellIs" dxfId="150" priority="110" operator="greaterThan">
      <formula>0</formula>
    </cfRule>
  </conditionalFormatting>
  <conditionalFormatting sqref="D183">
    <cfRule type="cellIs" dxfId="149" priority="109" operator="equal">
      <formula>""</formula>
    </cfRule>
  </conditionalFormatting>
  <conditionalFormatting sqref="G183">
    <cfRule type="cellIs" dxfId="148" priority="108" operator="equal">
      <formula>0</formula>
    </cfRule>
  </conditionalFormatting>
  <conditionalFormatting sqref="E197">
    <cfRule type="cellIs" dxfId="147" priority="107" operator="greaterThan">
      <formula>0</formula>
    </cfRule>
  </conditionalFormatting>
  <conditionalFormatting sqref="F197">
    <cfRule type="cellIs" dxfId="146" priority="106" operator="greaterThan">
      <formula>0</formula>
    </cfRule>
  </conditionalFormatting>
  <conditionalFormatting sqref="E197:F197">
    <cfRule type="cellIs" dxfId="145" priority="105" operator="equal">
      <formula>""</formula>
    </cfRule>
  </conditionalFormatting>
  <conditionalFormatting sqref="C197">
    <cfRule type="cellIs" dxfId="144" priority="104" operator="greaterThan">
      <formula>0</formula>
    </cfRule>
  </conditionalFormatting>
  <conditionalFormatting sqref="C197">
    <cfRule type="cellIs" dxfId="143" priority="103" operator="equal">
      <formula>""</formula>
    </cfRule>
  </conditionalFormatting>
  <conditionalFormatting sqref="D197">
    <cfRule type="cellIs" dxfId="142" priority="102" operator="greaterThan">
      <formula>0</formula>
    </cfRule>
  </conditionalFormatting>
  <conditionalFormatting sqref="D197">
    <cfRule type="cellIs" dxfId="141" priority="101" operator="equal">
      <formula>""</formula>
    </cfRule>
  </conditionalFormatting>
  <conditionalFormatting sqref="G197">
    <cfRule type="cellIs" dxfId="140" priority="100" operator="equal">
      <formula>0</formula>
    </cfRule>
  </conditionalFormatting>
  <conditionalFormatting sqref="E211">
    <cfRule type="cellIs" dxfId="139" priority="99" operator="greaterThan">
      <formula>0</formula>
    </cfRule>
  </conditionalFormatting>
  <conditionalFormatting sqref="F211">
    <cfRule type="cellIs" dxfId="138" priority="98" operator="greaterThan">
      <formula>0</formula>
    </cfRule>
  </conditionalFormatting>
  <conditionalFormatting sqref="E211:F211">
    <cfRule type="cellIs" dxfId="137" priority="97" operator="equal">
      <formula>""</formula>
    </cfRule>
  </conditionalFormatting>
  <conditionalFormatting sqref="C211">
    <cfRule type="cellIs" dxfId="136" priority="96" operator="greaterThan">
      <formula>0</formula>
    </cfRule>
  </conditionalFormatting>
  <conditionalFormatting sqref="C211">
    <cfRule type="cellIs" dxfId="135" priority="95" operator="equal">
      <formula>""</formula>
    </cfRule>
  </conditionalFormatting>
  <conditionalFormatting sqref="D211">
    <cfRule type="cellIs" dxfId="134" priority="94" operator="greaterThan">
      <formula>0</formula>
    </cfRule>
  </conditionalFormatting>
  <conditionalFormatting sqref="D211">
    <cfRule type="cellIs" dxfId="133" priority="93" operator="equal">
      <formula>""</formula>
    </cfRule>
  </conditionalFormatting>
  <conditionalFormatting sqref="G211">
    <cfRule type="cellIs" dxfId="132" priority="92" operator="equal">
      <formula>0</formula>
    </cfRule>
  </conditionalFormatting>
  <conditionalFormatting sqref="E225">
    <cfRule type="cellIs" dxfId="131" priority="91" operator="greaterThan">
      <formula>0</formula>
    </cfRule>
  </conditionalFormatting>
  <conditionalFormatting sqref="F225">
    <cfRule type="cellIs" dxfId="130" priority="90" operator="greaterThan">
      <formula>0</formula>
    </cfRule>
  </conditionalFormatting>
  <conditionalFormatting sqref="E225:F225">
    <cfRule type="cellIs" dxfId="129" priority="89" operator="equal">
      <formula>""</formula>
    </cfRule>
  </conditionalFormatting>
  <conditionalFormatting sqref="C225">
    <cfRule type="cellIs" dxfId="128" priority="88" operator="greaterThan">
      <formula>0</formula>
    </cfRule>
  </conditionalFormatting>
  <conditionalFormatting sqref="C225">
    <cfRule type="cellIs" dxfId="127" priority="87" operator="equal">
      <formula>""</formula>
    </cfRule>
  </conditionalFormatting>
  <conditionalFormatting sqref="D225">
    <cfRule type="cellIs" dxfId="126" priority="86" operator="greaterThan">
      <formula>0</formula>
    </cfRule>
  </conditionalFormatting>
  <conditionalFormatting sqref="D225">
    <cfRule type="cellIs" dxfId="125" priority="85" operator="equal">
      <formula>""</formula>
    </cfRule>
  </conditionalFormatting>
  <conditionalFormatting sqref="G225">
    <cfRule type="cellIs" dxfId="124" priority="84" operator="equal">
      <formula>0</formula>
    </cfRule>
  </conditionalFormatting>
  <conditionalFormatting sqref="E239">
    <cfRule type="cellIs" dxfId="123" priority="83" operator="greaterThan">
      <formula>0</formula>
    </cfRule>
  </conditionalFormatting>
  <conditionalFormatting sqref="F239">
    <cfRule type="cellIs" dxfId="122" priority="82" operator="greaterThan">
      <formula>0</formula>
    </cfRule>
  </conditionalFormatting>
  <conditionalFormatting sqref="E239:F239">
    <cfRule type="cellIs" dxfId="121" priority="81" operator="equal">
      <formula>""</formula>
    </cfRule>
  </conditionalFormatting>
  <conditionalFormatting sqref="C239">
    <cfRule type="cellIs" dxfId="120" priority="80" operator="greaterThan">
      <formula>0</formula>
    </cfRule>
  </conditionalFormatting>
  <conditionalFormatting sqref="C239">
    <cfRule type="cellIs" dxfId="119" priority="79" operator="equal">
      <formula>""</formula>
    </cfRule>
  </conditionalFormatting>
  <conditionalFormatting sqref="D239">
    <cfRule type="cellIs" dxfId="118" priority="78" operator="greaterThan">
      <formula>0</formula>
    </cfRule>
  </conditionalFormatting>
  <conditionalFormatting sqref="D239">
    <cfRule type="cellIs" dxfId="117" priority="77" operator="equal">
      <formula>""</formula>
    </cfRule>
  </conditionalFormatting>
  <conditionalFormatting sqref="G239">
    <cfRule type="cellIs" dxfId="116" priority="76" operator="equal">
      <formula>0</formula>
    </cfRule>
  </conditionalFormatting>
  <conditionalFormatting sqref="E253">
    <cfRule type="cellIs" dxfId="115" priority="75" operator="greaterThan">
      <formula>0</formula>
    </cfRule>
  </conditionalFormatting>
  <conditionalFormatting sqref="F253">
    <cfRule type="cellIs" dxfId="114" priority="74" operator="greaterThan">
      <formula>0</formula>
    </cfRule>
  </conditionalFormatting>
  <conditionalFormatting sqref="E253:F253">
    <cfRule type="cellIs" dxfId="113" priority="73" operator="equal">
      <formula>""</formula>
    </cfRule>
  </conditionalFormatting>
  <conditionalFormatting sqref="C253">
    <cfRule type="cellIs" dxfId="112" priority="72" operator="greaterThan">
      <formula>0</formula>
    </cfRule>
  </conditionalFormatting>
  <conditionalFormatting sqref="C253">
    <cfRule type="cellIs" dxfId="111" priority="71" operator="equal">
      <formula>""</formula>
    </cfRule>
  </conditionalFormatting>
  <conditionalFormatting sqref="D253">
    <cfRule type="cellIs" dxfId="110" priority="70" operator="greaterThan">
      <formula>0</formula>
    </cfRule>
  </conditionalFormatting>
  <conditionalFormatting sqref="D253">
    <cfRule type="cellIs" dxfId="109" priority="69" operator="equal">
      <formula>""</formula>
    </cfRule>
  </conditionalFormatting>
  <conditionalFormatting sqref="G253">
    <cfRule type="cellIs" dxfId="108" priority="68" operator="equal">
      <formula>0</formula>
    </cfRule>
  </conditionalFormatting>
  <conditionalFormatting sqref="E267">
    <cfRule type="cellIs" dxfId="107" priority="67" operator="greaterThan">
      <formula>0</formula>
    </cfRule>
  </conditionalFormatting>
  <conditionalFormatting sqref="F267">
    <cfRule type="cellIs" dxfId="106" priority="66" operator="greaterThan">
      <formula>0</formula>
    </cfRule>
  </conditionalFormatting>
  <conditionalFormatting sqref="E267:F267">
    <cfRule type="cellIs" dxfId="105" priority="65" operator="equal">
      <formula>""</formula>
    </cfRule>
  </conditionalFormatting>
  <conditionalFormatting sqref="C267">
    <cfRule type="cellIs" dxfId="104" priority="64" operator="greaterThan">
      <formula>0</formula>
    </cfRule>
  </conditionalFormatting>
  <conditionalFormatting sqref="C267">
    <cfRule type="cellIs" dxfId="103" priority="63" operator="equal">
      <formula>""</formula>
    </cfRule>
  </conditionalFormatting>
  <conditionalFormatting sqref="D267">
    <cfRule type="cellIs" dxfId="102" priority="62" operator="greaterThan">
      <formula>0</formula>
    </cfRule>
  </conditionalFormatting>
  <conditionalFormatting sqref="D267">
    <cfRule type="cellIs" dxfId="101" priority="61" operator="equal">
      <formula>""</formula>
    </cfRule>
  </conditionalFormatting>
  <conditionalFormatting sqref="G267">
    <cfRule type="cellIs" dxfId="100" priority="60" operator="equal">
      <formula>0</formula>
    </cfRule>
  </conditionalFormatting>
  <conditionalFormatting sqref="E281">
    <cfRule type="cellIs" dxfId="99" priority="59" operator="greaterThan">
      <formula>0</formula>
    </cfRule>
  </conditionalFormatting>
  <conditionalFormatting sqref="F281">
    <cfRule type="cellIs" dxfId="98" priority="58" operator="greaterThan">
      <formula>0</formula>
    </cfRule>
  </conditionalFormatting>
  <conditionalFormatting sqref="E281:F281">
    <cfRule type="cellIs" dxfId="97" priority="57" operator="equal">
      <formula>""</formula>
    </cfRule>
  </conditionalFormatting>
  <conditionalFormatting sqref="C281">
    <cfRule type="cellIs" dxfId="96" priority="56" operator="greaterThan">
      <formula>0</formula>
    </cfRule>
  </conditionalFormatting>
  <conditionalFormatting sqref="C281">
    <cfRule type="cellIs" dxfId="95" priority="55" operator="equal">
      <formula>""</formula>
    </cfRule>
  </conditionalFormatting>
  <conditionalFormatting sqref="D281">
    <cfRule type="cellIs" dxfId="94" priority="54" operator="greaterThan">
      <formula>0</formula>
    </cfRule>
  </conditionalFormatting>
  <conditionalFormatting sqref="D281">
    <cfRule type="cellIs" dxfId="93" priority="53" operator="equal">
      <formula>""</formula>
    </cfRule>
  </conditionalFormatting>
  <conditionalFormatting sqref="G281">
    <cfRule type="cellIs" dxfId="92" priority="52" operator="equal">
      <formula>0</formula>
    </cfRule>
  </conditionalFormatting>
  <conditionalFormatting sqref="E295">
    <cfRule type="cellIs" dxfId="91" priority="51" operator="greaterThan">
      <formula>0</formula>
    </cfRule>
  </conditionalFormatting>
  <conditionalFormatting sqref="F295">
    <cfRule type="cellIs" dxfId="90" priority="50" operator="greaterThan">
      <formula>0</formula>
    </cfRule>
  </conditionalFormatting>
  <conditionalFormatting sqref="E295:F295">
    <cfRule type="cellIs" dxfId="89" priority="49" operator="equal">
      <formula>""</formula>
    </cfRule>
  </conditionalFormatting>
  <conditionalFormatting sqref="C295">
    <cfRule type="cellIs" dxfId="88" priority="48" operator="greaterThan">
      <formula>0</formula>
    </cfRule>
  </conditionalFormatting>
  <conditionalFormatting sqref="C295">
    <cfRule type="cellIs" dxfId="87" priority="47" operator="equal">
      <formula>""</formula>
    </cfRule>
  </conditionalFormatting>
  <conditionalFormatting sqref="D295">
    <cfRule type="cellIs" dxfId="86" priority="46" operator="greaterThan">
      <formula>0</formula>
    </cfRule>
  </conditionalFormatting>
  <conditionalFormatting sqref="D295">
    <cfRule type="cellIs" dxfId="85" priority="45" operator="equal">
      <formula>""</formula>
    </cfRule>
  </conditionalFormatting>
  <conditionalFormatting sqref="G295">
    <cfRule type="cellIs" dxfId="84" priority="44" operator="equal">
      <formula>0</formula>
    </cfRule>
  </conditionalFormatting>
  <conditionalFormatting sqref="E309">
    <cfRule type="cellIs" dxfId="83" priority="43" operator="greaterThan">
      <formula>0</formula>
    </cfRule>
  </conditionalFormatting>
  <conditionalFormatting sqref="F309">
    <cfRule type="cellIs" dxfId="82" priority="42" operator="greaterThan">
      <formula>0</formula>
    </cfRule>
  </conditionalFormatting>
  <conditionalFormatting sqref="E309:F309">
    <cfRule type="cellIs" dxfId="81" priority="41" operator="equal">
      <formula>""</formula>
    </cfRule>
  </conditionalFormatting>
  <conditionalFormatting sqref="C309">
    <cfRule type="cellIs" dxfId="80" priority="40" operator="greaterThan">
      <formula>0</formula>
    </cfRule>
  </conditionalFormatting>
  <conditionalFormatting sqref="C309">
    <cfRule type="cellIs" dxfId="79" priority="39" operator="equal">
      <formula>""</formula>
    </cfRule>
  </conditionalFormatting>
  <conditionalFormatting sqref="D309">
    <cfRule type="cellIs" dxfId="78" priority="38" operator="greaterThan">
      <formula>0</formula>
    </cfRule>
  </conditionalFormatting>
  <conditionalFormatting sqref="D309">
    <cfRule type="cellIs" dxfId="77" priority="37" operator="equal">
      <formula>""</formula>
    </cfRule>
  </conditionalFormatting>
  <conditionalFormatting sqref="G309">
    <cfRule type="cellIs" dxfId="76" priority="36" operator="equal">
      <formula>0</formula>
    </cfRule>
  </conditionalFormatting>
  <conditionalFormatting sqref="E323">
    <cfRule type="cellIs" dxfId="75" priority="35" operator="greaterThan">
      <formula>0</formula>
    </cfRule>
  </conditionalFormatting>
  <conditionalFormatting sqref="F323">
    <cfRule type="cellIs" dxfId="74" priority="34" operator="greaterThan">
      <formula>0</formula>
    </cfRule>
  </conditionalFormatting>
  <conditionalFormatting sqref="E323:F323">
    <cfRule type="cellIs" dxfId="73" priority="33" operator="equal">
      <formula>""</formula>
    </cfRule>
  </conditionalFormatting>
  <conditionalFormatting sqref="C323">
    <cfRule type="cellIs" dxfId="72" priority="32" operator="greaterThan">
      <formula>0</formula>
    </cfRule>
  </conditionalFormatting>
  <conditionalFormatting sqref="C323">
    <cfRule type="cellIs" dxfId="71" priority="31" operator="equal">
      <formula>""</formula>
    </cfRule>
  </conditionalFormatting>
  <conditionalFormatting sqref="D323">
    <cfRule type="cellIs" dxfId="70" priority="30" operator="greaterThan">
      <formula>0</formula>
    </cfRule>
  </conditionalFormatting>
  <conditionalFormatting sqref="D323">
    <cfRule type="cellIs" dxfId="69" priority="29" operator="equal">
      <formula>""</formula>
    </cfRule>
  </conditionalFormatting>
  <conditionalFormatting sqref="G323">
    <cfRule type="cellIs" dxfId="68" priority="28" operator="equal">
      <formula>0</formula>
    </cfRule>
  </conditionalFormatting>
  <conditionalFormatting sqref="E337">
    <cfRule type="cellIs" dxfId="67" priority="27" operator="greaterThan">
      <formula>0</formula>
    </cfRule>
  </conditionalFormatting>
  <conditionalFormatting sqref="F337">
    <cfRule type="cellIs" dxfId="66" priority="26" operator="greaterThan">
      <formula>0</formula>
    </cfRule>
  </conditionalFormatting>
  <conditionalFormatting sqref="E337:F337">
    <cfRule type="cellIs" dxfId="65" priority="25" operator="equal">
      <formula>""</formula>
    </cfRule>
  </conditionalFormatting>
  <conditionalFormatting sqref="C337">
    <cfRule type="cellIs" dxfId="64" priority="24" operator="greaterThan">
      <formula>0</formula>
    </cfRule>
  </conditionalFormatting>
  <conditionalFormatting sqref="C337">
    <cfRule type="cellIs" dxfId="63" priority="23" operator="equal">
      <formula>""</formula>
    </cfRule>
  </conditionalFormatting>
  <conditionalFormatting sqref="D337">
    <cfRule type="cellIs" dxfId="62" priority="22" operator="greaterThan">
      <formula>0</formula>
    </cfRule>
  </conditionalFormatting>
  <conditionalFormatting sqref="D337">
    <cfRule type="cellIs" dxfId="61" priority="21" operator="equal">
      <formula>""</formula>
    </cfRule>
  </conditionalFormatting>
  <conditionalFormatting sqref="G337">
    <cfRule type="cellIs" dxfId="60" priority="20" operator="equal">
      <formula>0</formula>
    </cfRule>
  </conditionalFormatting>
  <conditionalFormatting sqref="E351">
    <cfRule type="cellIs" dxfId="59" priority="19" operator="greaterThan">
      <formula>0</formula>
    </cfRule>
  </conditionalFormatting>
  <conditionalFormatting sqref="F351">
    <cfRule type="cellIs" dxfId="58" priority="18" operator="greaterThan">
      <formula>0</formula>
    </cfRule>
  </conditionalFormatting>
  <conditionalFormatting sqref="E351:F351">
    <cfRule type="cellIs" dxfId="57" priority="17" operator="equal">
      <formula>""</formula>
    </cfRule>
  </conditionalFormatting>
  <conditionalFormatting sqref="C351">
    <cfRule type="cellIs" dxfId="56" priority="16" operator="greaterThan">
      <formula>0</formula>
    </cfRule>
  </conditionalFormatting>
  <conditionalFormatting sqref="C351">
    <cfRule type="cellIs" dxfId="55" priority="15" operator="equal">
      <formula>""</formula>
    </cfRule>
  </conditionalFormatting>
  <conditionalFormatting sqref="D351">
    <cfRule type="cellIs" dxfId="54" priority="14" operator="greaterThan">
      <formula>0</formula>
    </cfRule>
  </conditionalFormatting>
  <conditionalFormatting sqref="D351">
    <cfRule type="cellIs" dxfId="53" priority="13" operator="equal">
      <formula>""</formula>
    </cfRule>
  </conditionalFormatting>
  <conditionalFormatting sqref="G351">
    <cfRule type="cellIs" dxfId="52" priority="12" operator="equal">
      <formula>0</formula>
    </cfRule>
  </conditionalFormatting>
  <conditionalFormatting sqref="E365">
    <cfRule type="cellIs" dxfId="51" priority="11" operator="greaterThan">
      <formula>0</formula>
    </cfRule>
  </conditionalFormatting>
  <conditionalFormatting sqref="F365">
    <cfRule type="cellIs" dxfId="50" priority="10" operator="greaterThan">
      <formula>0</formula>
    </cfRule>
  </conditionalFormatting>
  <conditionalFormatting sqref="E365:F365">
    <cfRule type="cellIs" dxfId="49" priority="9" operator="equal">
      <formula>""</formula>
    </cfRule>
  </conditionalFormatting>
  <conditionalFormatting sqref="C365">
    <cfRule type="cellIs" dxfId="48" priority="8" operator="greaterThan">
      <formula>0</formula>
    </cfRule>
  </conditionalFormatting>
  <conditionalFormatting sqref="C365">
    <cfRule type="cellIs" dxfId="47" priority="7" operator="equal">
      <formula>""</formula>
    </cfRule>
  </conditionalFormatting>
  <conditionalFormatting sqref="D365">
    <cfRule type="cellIs" dxfId="46" priority="6" operator="greaterThan">
      <formula>0</formula>
    </cfRule>
  </conditionalFormatting>
  <conditionalFormatting sqref="D365">
    <cfRule type="cellIs" dxfId="45" priority="5" operator="equal">
      <formula>""</formula>
    </cfRule>
  </conditionalFormatting>
  <conditionalFormatting sqref="G365">
    <cfRule type="cellIs" dxfId="44" priority="4" operator="equal">
      <formula>0</formula>
    </cfRule>
  </conditionalFormatting>
  <conditionalFormatting sqref="A25:G25">
    <cfRule type="containsText" dxfId="43" priority="3" operator="containsText" text="Input Damage Inventory Number">
      <formula>NOT(ISERROR(SEARCH("Input Damage Inventory Number",A25)))</formula>
    </cfRule>
  </conditionalFormatting>
  <conditionalFormatting sqref="A40:G40">
    <cfRule type="containsText" dxfId="42" priority="2" operator="containsText" text="Input Damage Inventory Number">
      <formula>NOT(ISERROR(SEARCH("Input Damage Inventory Number",A40)))</formula>
    </cfRule>
  </conditionalFormatting>
  <conditionalFormatting sqref="A54:G54">
    <cfRule type="containsText" dxfId="41" priority="1" operator="containsText" text="Input Damage Inventory Number">
      <formula>NOT(ISERROR(SEARCH("Input Damage Inventory Number",A54)))</formula>
    </cfRule>
  </conditionalFormatting>
  <dataValidations count="3">
    <dataValidation type="list" allowBlank="1" showInputMessage="1" showErrorMessage="1" sqref="D2" xr:uid="{00000000-0002-0000-0000-000000000000}">
      <formula1>"A - Debris, B - EPM, C - Roads, D - Water, E - Buildings, F - Utilities, G - Parks, Z - PAAP DAC"</formula1>
    </dataValidation>
    <dataValidation type="list" allowBlank="1" showInputMessage="1" showErrorMessage="1" sqref="E1:F1" xr:uid="{00000000-0002-0000-0000-000001000000}">
      <formula1>"Select Category,A - Debris,A - PAAP Debris,B - EPM,C - Roads,D - Water,E - Buildings, F - Utilities, G - Parks, Z - PAAP DAC,Z - DRRA"</formula1>
    </dataValidation>
    <dataValidation type="list" allowBlank="1" showInputMessage="1" showErrorMessage="1" sqref="B15 B37" xr:uid="{00000000-0002-0000-0000-000003000000}">
      <formula1>"SELECT CATEGORY ABOVE,DELETE THIS ROW,DELETE THIS ROW OR SELECT SLIDING SCALE,PAAP 85% (1-30 days),PAAP 80% (31-90 days), PAAP 75% (91-180 days)"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159"/>
  <sheetViews>
    <sheetView workbookViewId="0">
      <selection activeCell="F21" sqref="F21"/>
    </sheetView>
  </sheetViews>
  <sheetFormatPr defaultColWidth="9.140625" defaultRowHeight="15" x14ac:dyDescent="0.25"/>
  <cols>
    <col min="1" max="1" width="4.28515625" style="43" customWidth="1"/>
    <col min="2" max="2" width="11" style="43" customWidth="1"/>
    <col min="3" max="3" width="13.28515625" style="252" bestFit="1" customWidth="1"/>
    <col min="4" max="5" width="23.140625" style="44" customWidth="1"/>
    <col min="6" max="6" width="14.85546875" style="43" bestFit="1" customWidth="1"/>
    <col min="7" max="8" width="13.7109375" style="33" customWidth="1"/>
    <col min="9" max="9" width="13.7109375" style="239" customWidth="1"/>
    <col min="10" max="10" width="13.7109375" style="33" customWidth="1"/>
    <col min="11" max="68" width="9.140625" style="33"/>
    <col min="69" max="69" width="12.5703125" style="33" customWidth="1"/>
    <col min="70" max="70" width="15.42578125" style="39" customWidth="1"/>
    <col min="71" max="72" width="15.42578125" style="40" customWidth="1"/>
    <col min="73" max="75" width="15.42578125" style="39" customWidth="1"/>
    <col min="76" max="79" width="15.42578125" style="33" customWidth="1"/>
    <col min="80" max="16384" width="9.140625" style="33"/>
  </cols>
  <sheetData>
    <row r="1" spans="1:75" x14ac:dyDescent="0.25">
      <c r="A1" s="33"/>
      <c r="B1" s="44"/>
      <c r="C1" s="249"/>
      <c r="F1" s="33"/>
      <c r="G1" s="242" t="s">
        <v>60</v>
      </c>
      <c r="H1" s="56">
        <v>0</v>
      </c>
    </row>
    <row r="2" spans="1:75" x14ac:dyDescent="0.25">
      <c r="A2" s="33"/>
      <c r="B2" s="44"/>
      <c r="C2" s="249" t="s">
        <v>3825</v>
      </c>
      <c r="F2" s="33"/>
      <c r="G2" s="242" t="s">
        <v>61</v>
      </c>
      <c r="H2" s="56">
        <v>0</v>
      </c>
    </row>
    <row r="4" spans="1:75" ht="30" x14ac:dyDescent="0.25">
      <c r="A4" s="42" t="s">
        <v>25</v>
      </c>
      <c r="B4" s="117" t="s">
        <v>54</v>
      </c>
      <c r="C4" s="250" t="s">
        <v>1729</v>
      </c>
      <c r="D4" s="50" t="s">
        <v>15</v>
      </c>
      <c r="E4" s="32" t="s">
        <v>1722</v>
      </c>
      <c r="F4" s="32" t="s">
        <v>1723</v>
      </c>
      <c r="G4" s="31" t="s">
        <v>14</v>
      </c>
      <c r="H4" s="31" t="s">
        <v>23</v>
      </c>
      <c r="I4" s="31" t="s">
        <v>1724</v>
      </c>
      <c r="J4" s="31" t="s">
        <v>24</v>
      </c>
      <c r="K4" s="241">
        <v>43831</v>
      </c>
      <c r="L4" s="241">
        <f>K4+1</f>
        <v>43832</v>
      </c>
      <c r="M4" s="241">
        <f t="shared" ref="M4:BQ4" si="0">L4+1</f>
        <v>43833</v>
      </c>
      <c r="N4" s="241">
        <f t="shared" si="0"/>
        <v>43834</v>
      </c>
      <c r="O4" s="241">
        <f t="shared" si="0"/>
        <v>43835</v>
      </c>
      <c r="P4" s="241">
        <f t="shared" si="0"/>
        <v>43836</v>
      </c>
      <c r="Q4" s="241">
        <f t="shared" si="0"/>
        <v>43837</v>
      </c>
      <c r="R4" s="241">
        <f t="shared" si="0"/>
        <v>43838</v>
      </c>
      <c r="S4" s="241">
        <f t="shared" si="0"/>
        <v>43839</v>
      </c>
      <c r="T4" s="241">
        <f t="shared" si="0"/>
        <v>43840</v>
      </c>
      <c r="U4" s="241">
        <f t="shared" si="0"/>
        <v>43841</v>
      </c>
      <c r="V4" s="241">
        <f t="shared" si="0"/>
        <v>43842</v>
      </c>
      <c r="W4" s="241">
        <f t="shared" si="0"/>
        <v>43843</v>
      </c>
      <c r="X4" s="241">
        <f t="shared" si="0"/>
        <v>43844</v>
      </c>
      <c r="Y4" s="241">
        <f t="shared" si="0"/>
        <v>43845</v>
      </c>
      <c r="Z4" s="241">
        <f t="shared" si="0"/>
        <v>43846</v>
      </c>
      <c r="AA4" s="241">
        <f t="shared" si="0"/>
        <v>43847</v>
      </c>
      <c r="AB4" s="241">
        <f t="shared" si="0"/>
        <v>43848</v>
      </c>
      <c r="AC4" s="241">
        <f t="shared" si="0"/>
        <v>43849</v>
      </c>
      <c r="AD4" s="241">
        <f t="shared" si="0"/>
        <v>43850</v>
      </c>
      <c r="AE4" s="241">
        <f t="shared" si="0"/>
        <v>43851</v>
      </c>
      <c r="AF4" s="241">
        <f t="shared" si="0"/>
        <v>43852</v>
      </c>
      <c r="AG4" s="241">
        <f t="shared" si="0"/>
        <v>43853</v>
      </c>
      <c r="AH4" s="241">
        <f t="shared" si="0"/>
        <v>43854</v>
      </c>
      <c r="AI4" s="241">
        <f t="shared" si="0"/>
        <v>43855</v>
      </c>
      <c r="AJ4" s="241">
        <f t="shared" si="0"/>
        <v>43856</v>
      </c>
      <c r="AK4" s="241">
        <f t="shared" si="0"/>
        <v>43857</v>
      </c>
      <c r="AL4" s="241">
        <f t="shared" si="0"/>
        <v>43858</v>
      </c>
      <c r="AM4" s="241">
        <f t="shared" si="0"/>
        <v>43859</v>
      </c>
      <c r="AN4" s="241">
        <f t="shared" si="0"/>
        <v>43860</v>
      </c>
      <c r="AO4" s="241">
        <f t="shared" si="0"/>
        <v>43861</v>
      </c>
      <c r="AP4" s="241">
        <f t="shared" si="0"/>
        <v>43862</v>
      </c>
      <c r="AQ4" s="241">
        <f t="shared" si="0"/>
        <v>43863</v>
      </c>
      <c r="AR4" s="241">
        <f t="shared" si="0"/>
        <v>43864</v>
      </c>
      <c r="AS4" s="241">
        <f t="shared" si="0"/>
        <v>43865</v>
      </c>
      <c r="AT4" s="241">
        <f t="shared" si="0"/>
        <v>43866</v>
      </c>
      <c r="AU4" s="241">
        <f t="shared" si="0"/>
        <v>43867</v>
      </c>
      <c r="AV4" s="241">
        <f t="shared" si="0"/>
        <v>43868</v>
      </c>
      <c r="AW4" s="241">
        <f t="shared" si="0"/>
        <v>43869</v>
      </c>
      <c r="AX4" s="241">
        <f t="shared" si="0"/>
        <v>43870</v>
      </c>
      <c r="AY4" s="241">
        <f t="shared" si="0"/>
        <v>43871</v>
      </c>
      <c r="AZ4" s="241">
        <f t="shared" si="0"/>
        <v>43872</v>
      </c>
      <c r="BA4" s="241">
        <f t="shared" si="0"/>
        <v>43873</v>
      </c>
      <c r="BB4" s="241">
        <f t="shared" si="0"/>
        <v>43874</v>
      </c>
      <c r="BC4" s="241">
        <f t="shared" si="0"/>
        <v>43875</v>
      </c>
      <c r="BD4" s="241">
        <f t="shared" si="0"/>
        <v>43876</v>
      </c>
      <c r="BE4" s="241">
        <f t="shared" si="0"/>
        <v>43877</v>
      </c>
      <c r="BF4" s="241">
        <f t="shared" si="0"/>
        <v>43878</v>
      </c>
      <c r="BG4" s="241">
        <f t="shared" si="0"/>
        <v>43879</v>
      </c>
      <c r="BH4" s="241">
        <f t="shared" si="0"/>
        <v>43880</v>
      </c>
      <c r="BI4" s="241">
        <f t="shared" si="0"/>
        <v>43881</v>
      </c>
      <c r="BJ4" s="241">
        <f t="shared" si="0"/>
        <v>43882</v>
      </c>
      <c r="BK4" s="241">
        <f t="shared" si="0"/>
        <v>43883</v>
      </c>
      <c r="BL4" s="241">
        <f t="shared" si="0"/>
        <v>43884</v>
      </c>
      <c r="BM4" s="241">
        <f t="shared" si="0"/>
        <v>43885</v>
      </c>
      <c r="BN4" s="241">
        <f t="shared" si="0"/>
        <v>43886</v>
      </c>
      <c r="BO4" s="241">
        <f t="shared" si="0"/>
        <v>43887</v>
      </c>
      <c r="BP4" s="241">
        <f t="shared" si="0"/>
        <v>43888</v>
      </c>
      <c r="BQ4" s="241">
        <f t="shared" si="0"/>
        <v>43889</v>
      </c>
      <c r="BR4" s="14" t="s">
        <v>12</v>
      </c>
      <c r="BS4" s="14" t="s">
        <v>13</v>
      </c>
      <c r="BT4" s="14" t="s">
        <v>1762</v>
      </c>
      <c r="BU4" s="14" t="s">
        <v>10</v>
      </c>
      <c r="BV4" s="30" t="s">
        <v>11</v>
      </c>
      <c r="BW4" s="30" t="s">
        <v>1763</v>
      </c>
    </row>
    <row r="5" spans="1:75" x14ac:dyDescent="0.25">
      <c r="A5" s="42">
        <v>1</v>
      </c>
      <c r="B5" s="42" t="s">
        <v>1748</v>
      </c>
      <c r="C5" s="251" t="s">
        <v>1747</v>
      </c>
      <c r="D5" s="51"/>
      <c r="E5" s="238"/>
      <c r="F5" s="42" t="s">
        <v>1721</v>
      </c>
      <c r="G5" s="288"/>
      <c r="H5" s="41" t="str">
        <f>IF(F5="Straight Time",$H$1,IF(F5="Overtime",$H$2,""))</f>
        <v/>
      </c>
      <c r="I5" s="34">
        <f>IF(H5="",0,ROUND(G5*H5,2))</f>
        <v>0</v>
      </c>
      <c r="J5" s="34">
        <f>IF(G5="",0,G5+I5)</f>
        <v>0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120">
        <f t="shared" ref="BR5:BR36" si="1">IF(F5="Straight Time",SUM(K5:BQ5),0)</f>
        <v>0</v>
      </c>
      <c r="BS5" s="153">
        <f>IF(F5="Overtime",SUM(K5:BQ5),0)</f>
        <v>0</v>
      </c>
      <c r="BT5" s="153">
        <f>IF(F5="Premium",SUM(K5:BQ5),0)</f>
        <v>0</v>
      </c>
      <c r="BU5" s="121">
        <f t="shared" ref="BU5:BU36" si="2">BR5*J5</f>
        <v>0</v>
      </c>
      <c r="BV5" s="122">
        <f t="shared" ref="BV5:BV36" si="3">BS5*J5</f>
        <v>0</v>
      </c>
      <c r="BW5" s="122">
        <f>BT5*J5</f>
        <v>0</v>
      </c>
    </row>
    <row r="6" spans="1:75" x14ac:dyDescent="0.25">
      <c r="A6" s="42">
        <v>2</v>
      </c>
      <c r="B6" s="42" t="s">
        <v>1748</v>
      </c>
      <c r="C6" s="251" t="s">
        <v>1747</v>
      </c>
      <c r="D6" s="51"/>
      <c r="E6" s="238"/>
      <c r="F6" s="42" t="s">
        <v>1721</v>
      </c>
      <c r="G6" s="288"/>
      <c r="H6" s="41" t="str">
        <f t="shared" ref="H6:H69" si="4">IF(F6="Straight Time",$H$1,IF(F6="Overtime",$H$2,""))</f>
        <v/>
      </c>
      <c r="I6" s="34">
        <f t="shared" ref="I6:I69" si="5">IF(H6="",0,ROUND(G6*H6,2))</f>
        <v>0</v>
      </c>
      <c r="J6" s="34">
        <f t="shared" ref="J6:J69" si="6">IF(G6="",0,G6+I6)</f>
        <v>0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120">
        <f t="shared" si="1"/>
        <v>0</v>
      </c>
      <c r="BS6" s="153">
        <f t="shared" ref="BS6:BS36" si="7">IF(F6="Overtime",SUM(K6:BQ6),0)</f>
        <v>0</v>
      </c>
      <c r="BT6" s="153">
        <f t="shared" ref="BT6:BT69" si="8">IF(F6="Premium",SUM(K6:BQ6),0)</f>
        <v>0</v>
      </c>
      <c r="BU6" s="121">
        <f t="shared" si="2"/>
        <v>0</v>
      </c>
      <c r="BV6" s="122">
        <f t="shared" si="3"/>
        <v>0</v>
      </c>
      <c r="BW6" s="122">
        <f t="shared" ref="BW6:BW69" si="9">BT6*J6</f>
        <v>0</v>
      </c>
    </row>
    <row r="7" spans="1:75" x14ac:dyDescent="0.25">
      <c r="A7" s="42">
        <v>3</v>
      </c>
      <c r="B7" s="42" t="s">
        <v>1748</v>
      </c>
      <c r="C7" s="251" t="s">
        <v>1747</v>
      </c>
      <c r="D7" s="51"/>
      <c r="E7" s="238"/>
      <c r="F7" s="42" t="s">
        <v>1721</v>
      </c>
      <c r="G7" s="288"/>
      <c r="H7" s="41" t="str">
        <f t="shared" si="4"/>
        <v/>
      </c>
      <c r="I7" s="34">
        <f t="shared" si="5"/>
        <v>0</v>
      </c>
      <c r="J7" s="34">
        <f t="shared" si="6"/>
        <v>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120">
        <f t="shared" si="1"/>
        <v>0</v>
      </c>
      <c r="BS7" s="153">
        <f t="shared" si="7"/>
        <v>0</v>
      </c>
      <c r="BT7" s="153">
        <f t="shared" si="8"/>
        <v>0</v>
      </c>
      <c r="BU7" s="121">
        <f t="shared" si="2"/>
        <v>0</v>
      </c>
      <c r="BV7" s="122">
        <f t="shared" si="3"/>
        <v>0</v>
      </c>
      <c r="BW7" s="122">
        <f t="shared" si="9"/>
        <v>0</v>
      </c>
    </row>
    <row r="8" spans="1:75" x14ac:dyDescent="0.25">
      <c r="A8" s="42">
        <v>4</v>
      </c>
      <c r="B8" s="42" t="s">
        <v>1748</v>
      </c>
      <c r="C8" s="251" t="s">
        <v>1747</v>
      </c>
      <c r="D8" s="51"/>
      <c r="E8" s="238"/>
      <c r="F8" s="42" t="s">
        <v>1721</v>
      </c>
      <c r="G8" s="288"/>
      <c r="H8" s="41" t="str">
        <f t="shared" si="4"/>
        <v/>
      </c>
      <c r="I8" s="34">
        <f t="shared" si="5"/>
        <v>0</v>
      </c>
      <c r="J8" s="34">
        <f t="shared" si="6"/>
        <v>0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120">
        <f t="shared" si="1"/>
        <v>0</v>
      </c>
      <c r="BS8" s="153">
        <f t="shared" si="7"/>
        <v>0</v>
      </c>
      <c r="BT8" s="153">
        <f t="shared" si="8"/>
        <v>0</v>
      </c>
      <c r="BU8" s="121">
        <f t="shared" si="2"/>
        <v>0</v>
      </c>
      <c r="BV8" s="122">
        <f t="shared" si="3"/>
        <v>0</v>
      </c>
      <c r="BW8" s="122">
        <f t="shared" si="9"/>
        <v>0</v>
      </c>
    </row>
    <row r="9" spans="1:75" x14ac:dyDescent="0.25">
      <c r="A9" s="42">
        <v>5</v>
      </c>
      <c r="B9" s="42" t="s">
        <v>1748</v>
      </c>
      <c r="C9" s="251" t="s">
        <v>1747</v>
      </c>
      <c r="D9" s="51"/>
      <c r="E9" s="238"/>
      <c r="F9" s="42" t="s">
        <v>1721</v>
      </c>
      <c r="G9" s="288"/>
      <c r="H9" s="41" t="str">
        <f t="shared" si="4"/>
        <v/>
      </c>
      <c r="I9" s="34">
        <f t="shared" si="5"/>
        <v>0</v>
      </c>
      <c r="J9" s="34">
        <f t="shared" si="6"/>
        <v>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120">
        <f t="shared" si="1"/>
        <v>0</v>
      </c>
      <c r="BS9" s="153">
        <f t="shared" si="7"/>
        <v>0</v>
      </c>
      <c r="BT9" s="153">
        <f t="shared" si="8"/>
        <v>0</v>
      </c>
      <c r="BU9" s="121">
        <f t="shared" si="2"/>
        <v>0</v>
      </c>
      <c r="BV9" s="122">
        <f t="shared" si="3"/>
        <v>0</v>
      </c>
      <c r="BW9" s="122">
        <f t="shared" si="9"/>
        <v>0</v>
      </c>
    </row>
    <row r="10" spans="1:75" x14ac:dyDescent="0.25">
      <c r="A10" s="42">
        <v>6</v>
      </c>
      <c r="B10" s="42" t="s">
        <v>1748</v>
      </c>
      <c r="C10" s="251" t="s">
        <v>1747</v>
      </c>
      <c r="D10" s="51"/>
      <c r="E10" s="238"/>
      <c r="F10" s="42" t="s">
        <v>1721</v>
      </c>
      <c r="G10" s="288"/>
      <c r="H10" s="41" t="str">
        <f t="shared" si="4"/>
        <v/>
      </c>
      <c r="I10" s="34">
        <f t="shared" si="5"/>
        <v>0</v>
      </c>
      <c r="J10" s="34">
        <f t="shared" si="6"/>
        <v>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120">
        <f t="shared" si="1"/>
        <v>0</v>
      </c>
      <c r="BS10" s="153">
        <f t="shared" si="7"/>
        <v>0</v>
      </c>
      <c r="BT10" s="153">
        <f t="shared" si="8"/>
        <v>0</v>
      </c>
      <c r="BU10" s="121">
        <f t="shared" si="2"/>
        <v>0</v>
      </c>
      <c r="BV10" s="122">
        <f t="shared" si="3"/>
        <v>0</v>
      </c>
      <c r="BW10" s="122">
        <f t="shared" si="9"/>
        <v>0</v>
      </c>
    </row>
    <row r="11" spans="1:75" x14ac:dyDescent="0.25">
      <c r="A11" s="42">
        <v>7</v>
      </c>
      <c r="B11" s="42" t="s">
        <v>1748</v>
      </c>
      <c r="C11" s="251" t="s">
        <v>1747</v>
      </c>
      <c r="D11" s="51"/>
      <c r="E11" s="238"/>
      <c r="F11" s="42" t="s">
        <v>1721</v>
      </c>
      <c r="G11" s="288"/>
      <c r="H11" s="41" t="str">
        <f t="shared" si="4"/>
        <v/>
      </c>
      <c r="I11" s="34">
        <f t="shared" si="5"/>
        <v>0</v>
      </c>
      <c r="J11" s="34">
        <f t="shared" si="6"/>
        <v>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120">
        <f t="shared" si="1"/>
        <v>0</v>
      </c>
      <c r="BS11" s="153">
        <f t="shared" si="7"/>
        <v>0</v>
      </c>
      <c r="BT11" s="153">
        <f t="shared" si="8"/>
        <v>0</v>
      </c>
      <c r="BU11" s="121">
        <f t="shared" si="2"/>
        <v>0</v>
      </c>
      <c r="BV11" s="122">
        <f t="shared" si="3"/>
        <v>0</v>
      </c>
      <c r="BW11" s="122">
        <f t="shared" si="9"/>
        <v>0</v>
      </c>
    </row>
    <row r="12" spans="1:75" x14ac:dyDescent="0.25">
      <c r="A12" s="42">
        <v>8</v>
      </c>
      <c r="B12" s="42" t="s">
        <v>1748</v>
      </c>
      <c r="C12" s="251" t="s">
        <v>1747</v>
      </c>
      <c r="D12" s="51"/>
      <c r="E12" s="238"/>
      <c r="F12" s="42" t="s">
        <v>1721</v>
      </c>
      <c r="G12" s="288"/>
      <c r="H12" s="41" t="str">
        <f t="shared" si="4"/>
        <v/>
      </c>
      <c r="I12" s="34">
        <f t="shared" si="5"/>
        <v>0</v>
      </c>
      <c r="J12" s="34">
        <f t="shared" si="6"/>
        <v>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120">
        <f t="shared" si="1"/>
        <v>0</v>
      </c>
      <c r="BS12" s="120">
        <f t="shared" si="7"/>
        <v>0</v>
      </c>
      <c r="BT12" s="153">
        <f t="shared" si="8"/>
        <v>0</v>
      </c>
      <c r="BU12" s="121">
        <f t="shared" si="2"/>
        <v>0</v>
      </c>
      <c r="BV12" s="122">
        <f t="shared" si="3"/>
        <v>0</v>
      </c>
      <c r="BW12" s="122">
        <f t="shared" si="9"/>
        <v>0</v>
      </c>
    </row>
    <row r="13" spans="1:75" x14ac:dyDescent="0.25">
      <c r="A13" s="42">
        <v>9</v>
      </c>
      <c r="B13" s="42" t="s">
        <v>1748</v>
      </c>
      <c r="C13" s="251" t="s">
        <v>1747</v>
      </c>
      <c r="D13" s="51"/>
      <c r="E13" s="238"/>
      <c r="F13" s="42" t="s">
        <v>1721</v>
      </c>
      <c r="G13" s="288"/>
      <c r="H13" s="41" t="str">
        <f t="shared" si="4"/>
        <v/>
      </c>
      <c r="I13" s="34">
        <f t="shared" si="5"/>
        <v>0</v>
      </c>
      <c r="J13" s="34">
        <f t="shared" si="6"/>
        <v>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120">
        <f t="shared" si="1"/>
        <v>0</v>
      </c>
      <c r="BS13" s="120">
        <f t="shared" si="7"/>
        <v>0</v>
      </c>
      <c r="BT13" s="153">
        <f t="shared" si="8"/>
        <v>0</v>
      </c>
      <c r="BU13" s="121">
        <f t="shared" si="2"/>
        <v>0</v>
      </c>
      <c r="BV13" s="122">
        <f t="shared" si="3"/>
        <v>0</v>
      </c>
      <c r="BW13" s="122">
        <f t="shared" si="9"/>
        <v>0</v>
      </c>
    </row>
    <row r="14" spans="1:75" x14ac:dyDescent="0.25">
      <c r="A14" s="42">
        <v>10</v>
      </c>
      <c r="B14" s="42" t="s">
        <v>1748</v>
      </c>
      <c r="C14" s="251" t="s">
        <v>1747</v>
      </c>
      <c r="D14" s="51"/>
      <c r="E14" s="238"/>
      <c r="F14" s="42" t="s">
        <v>1721</v>
      </c>
      <c r="G14" s="288"/>
      <c r="H14" s="41" t="str">
        <f t="shared" si="4"/>
        <v/>
      </c>
      <c r="I14" s="34">
        <f t="shared" si="5"/>
        <v>0</v>
      </c>
      <c r="J14" s="34">
        <f t="shared" si="6"/>
        <v>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120">
        <f t="shared" si="1"/>
        <v>0</v>
      </c>
      <c r="BS14" s="120">
        <f t="shared" si="7"/>
        <v>0</v>
      </c>
      <c r="BT14" s="153">
        <f t="shared" si="8"/>
        <v>0</v>
      </c>
      <c r="BU14" s="121">
        <f t="shared" si="2"/>
        <v>0</v>
      </c>
      <c r="BV14" s="122">
        <f t="shared" si="3"/>
        <v>0</v>
      </c>
      <c r="BW14" s="122">
        <f t="shared" si="9"/>
        <v>0</v>
      </c>
    </row>
    <row r="15" spans="1:75" x14ac:dyDescent="0.25">
      <c r="A15" s="42">
        <v>11</v>
      </c>
      <c r="B15" s="42" t="s">
        <v>1748</v>
      </c>
      <c r="C15" s="251" t="s">
        <v>1747</v>
      </c>
      <c r="D15" s="51"/>
      <c r="E15" s="238"/>
      <c r="F15" s="42" t="s">
        <v>1721</v>
      </c>
      <c r="G15" s="288"/>
      <c r="H15" s="41" t="str">
        <f t="shared" si="4"/>
        <v/>
      </c>
      <c r="I15" s="34">
        <f t="shared" si="5"/>
        <v>0</v>
      </c>
      <c r="J15" s="34">
        <f t="shared" si="6"/>
        <v>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120">
        <f t="shared" si="1"/>
        <v>0</v>
      </c>
      <c r="BS15" s="120">
        <f t="shared" si="7"/>
        <v>0</v>
      </c>
      <c r="BT15" s="153">
        <f t="shared" si="8"/>
        <v>0</v>
      </c>
      <c r="BU15" s="121">
        <f t="shared" si="2"/>
        <v>0</v>
      </c>
      <c r="BV15" s="122">
        <f t="shared" si="3"/>
        <v>0</v>
      </c>
      <c r="BW15" s="122">
        <f t="shared" si="9"/>
        <v>0</v>
      </c>
    </row>
    <row r="16" spans="1:75" x14ac:dyDescent="0.25">
      <c r="A16" s="42">
        <v>12</v>
      </c>
      <c r="B16" s="42" t="s">
        <v>1748</v>
      </c>
      <c r="C16" s="251" t="s">
        <v>1747</v>
      </c>
      <c r="D16" s="51"/>
      <c r="E16" s="238"/>
      <c r="F16" s="42" t="s">
        <v>1721</v>
      </c>
      <c r="G16" s="288"/>
      <c r="H16" s="41" t="str">
        <f t="shared" si="4"/>
        <v/>
      </c>
      <c r="I16" s="34">
        <f t="shared" si="5"/>
        <v>0</v>
      </c>
      <c r="J16" s="34">
        <f t="shared" si="6"/>
        <v>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120">
        <f t="shared" si="1"/>
        <v>0</v>
      </c>
      <c r="BS16" s="120">
        <f t="shared" si="7"/>
        <v>0</v>
      </c>
      <c r="BT16" s="153">
        <f t="shared" si="8"/>
        <v>0</v>
      </c>
      <c r="BU16" s="121">
        <f t="shared" si="2"/>
        <v>0</v>
      </c>
      <c r="BV16" s="122">
        <f t="shared" si="3"/>
        <v>0</v>
      </c>
      <c r="BW16" s="122">
        <f t="shared" si="9"/>
        <v>0</v>
      </c>
    </row>
    <row r="17" spans="1:75" x14ac:dyDescent="0.25">
      <c r="A17" s="42">
        <v>13</v>
      </c>
      <c r="B17" s="42" t="s">
        <v>1748</v>
      </c>
      <c r="C17" s="251" t="s">
        <v>1747</v>
      </c>
      <c r="D17" s="51"/>
      <c r="E17" s="238"/>
      <c r="F17" s="42" t="s">
        <v>1721</v>
      </c>
      <c r="G17" s="288"/>
      <c r="H17" s="41" t="str">
        <f t="shared" si="4"/>
        <v/>
      </c>
      <c r="I17" s="34">
        <f t="shared" si="5"/>
        <v>0</v>
      </c>
      <c r="J17" s="34">
        <f t="shared" si="6"/>
        <v>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120">
        <f t="shared" si="1"/>
        <v>0</v>
      </c>
      <c r="BS17" s="120">
        <f t="shared" si="7"/>
        <v>0</v>
      </c>
      <c r="BT17" s="153">
        <f t="shared" si="8"/>
        <v>0</v>
      </c>
      <c r="BU17" s="121">
        <f t="shared" si="2"/>
        <v>0</v>
      </c>
      <c r="BV17" s="122">
        <f t="shared" si="3"/>
        <v>0</v>
      </c>
      <c r="BW17" s="122">
        <f t="shared" si="9"/>
        <v>0</v>
      </c>
    </row>
    <row r="18" spans="1:75" x14ac:dyDescent="0.25">
      <c r="A18" s="42">
        <v>14</v>
      </c>
      <c r="B18" s="42" t="s">
        <v>1748</v>
      </c>
      <c r="C18" s="251" t="s">
        <v>1747</v>
      </c>
      <c r="D18" s="51"/>
      <c r="E18" s="238"/>
      <c r="F18" s="42" t="s">
        <v>1721</v>
      </c>
      <c r="G18" s="288"/>
      <c r="H18" s="41" t="str">
        <f t="shared" si="4"/>
        <v/>
      </c>
      <c r="I18" s="34">
        <f t="shared" si="5"/>
        <v>0</v>
      </c>
      <c r="J18" s="34">
        <f t="shared" si="6"/>
        <v>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120">
        <f t="shared" si="1"/>
        <v>0</v>
      </c>
      <c r="BS18" s="120">
        <f t="shared" si="7"/>
        <v>0</v>
      </c>
      <c r="BT18" s="153">
        <f t="shared" si="8"/>
        <v>0</v>
      </c>
      <c r="BU18" s="121">
        <f t="shared" si="2"/>
        <v>0</v>
      </c>
      <c r="BV18" s="122">
        <f t="shared" si="3"/>
        <v>0</v>
      </c>
      <c r="BW18" s="122">
        <f t="shared" si="9"/>
        <v>0</v>
      </c>
    </row>
    <row r="19" spans="1:75" x14ac:dyDescent="0.25">
      <c r="A19" s="42">
        <v>15</v>
      </c>
      <c r="B19" s="42" t="s">
        <v>1748</v>
      </c>
      <c r="C19" s="251" t="s">
        <v>1747</v>
      </c>
      <c r="D19" s="51"/>
      <c r="E19" s="238"/>
      <c r="F19" s="42" t="s">
        <v>1721</v>
      </c>
      <c r="G19" s="288"/>
      <c r="H19" s="41" t="str">
        <f t="shared" si="4"/>
        <v/>
      </c>
      <c r="I19" s="34">
        <f t="shared" si="5"/>
        <v>0</v>
      </c>
      <c r="J19" s="34">
        <f t="shared" si="6"/>
        <v>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120">
        <f t="shared" si="1"/>
        <v>0</v>
      </c>
      <c r="BS19" s="120">
        <f t="shared" si="7"/>
        <v>0</v>
      </c>
      <c r="BT19" s="153">
        <f t="shared" si="8"/>
        <v>0</v>
      </c>
      <c r="BU19" s="121">
        <f t="shared" si="2"/>
        <v>0</v>
      </c>
      <c r="BV19" s="122">
        <f t="shared" si="3"/>
        <v>0</v>
      </c>
      <c r="BW19" s="122">
        <f t="shared" si="9"/>
        <v>0</v>
      </c>
    </row>
    <row r="20" spans="1:75" x14ac:dyDescent="0.25">
      <c r="A20" s="42">
        <v>16</v>
      </c>
      <c r="B20" s="42" t="s">
        <v>1748</v>
      </c>
      <c r="C20" s="251" t="s">
        <v>1747</v>
      </c>
      <c r="D20" s="51"/>
      <c r="E20" s="238"/>
      <c r="F20" s="42" t="s">
        <v>1721</v>
      </c>
      <c r="G20" s="288"/>
      <c r="H20" s="41" t="str">
        <f t="shared" si="4"/>
        <v/>
      </c>
      <c r="I20" s="34">
        <f t="shared" si="5"/>
        <v>0</v>
      </c>
      <c r="J20" s="34">
        <f t="shared" si="6"/>
        <v>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120">
        <f t="shared" si="1"/>
        <v>0</v>
      </c>
      <c r="BS20" s="120">
        <f t="shared" si="7"/>
        <v>0</v>
      </c>
      <c r="BT20" s="153">
        <f t="shared" si="8"/>
        <v>0</v>
      </c>
      <c r="BU20" s="121">
        <f t="shared" si="2"/>
        <v>0</v>
      </c>
      <c r="BV20" s="122">
        <f t="shared" si="3"/>
        <v>0</v>
      </c>
      <c r="BW20" s="122">
        <f t="shared" si="9"/>
        <v>0</v>
      </c>
    </row>
    <row r="21" spans="1:75" x14ac:dyDescent="0.25">
      <c r="A21" s="42">
        <v>17</v>
      </c>
      <c r="B21" s="42" t="s">
        <v>1748</v>
      </c>
      <c r="C21" s="251" t="s">
        <v>1747</v>
      </c>
      <c r="D21" s="51"/>
      <c r="E21" s="238"/>
      <c r="F21" s="42" t="s">
        <v>1721</v>
      </c>
      <c r="G21" s="288"/>
      <c r="H21" s="41" t="str">
        <f t="shared" si="4"/>
        <v/>
      </c>
      <c r="I21" s="34">
        <f t="shared" si="5"/>
        <v>0</v>
      </c>
      <c r="J21" s="34">
        <f t="shared" si="6"/>
        <v>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120">
        <f t="shared" si="1"/>
        <v>0</v>
      </c>
      <c r="BS21" s="120">
        <f t="shared" si="7"/>
        <v>0</v>
      </c>
      <c r="BT21" s="153">
        <f t="shared" si="8"/>
        <v>0</v>
      </c>
      <c r="BU21" s="121">
        <f t="shared" si="2"/>
        <v>0</v>
      </c>
      <c r="BV21" s="122">
        <f t="shared" si="3"/>
        <v>0</v>
      </c>
      <c r="BW21" s="122">
        <f t="shared" si="9"/>
        <v>0</v>
      </c>
    </row>
    <row r="22" spans="1:75" x14ac:dyDescent="0.25">
      <c r="A22" s="42">
        <v>18</v>
      </c>
      <c r="B22" s="42" t="s">
        <v>1748</v>
      </c>
      <c r="C22" s="251" t="s">
        <v>1747</v>
      </c>
      <c r="D22" s="51"/>
      <c r="E22" s="238"/>
      <c r="F22" s="42" t="s">
        <v>1721</v>
      </c>
      <c r="G22" s="288"/>
      <c r="H22" s="41" t="str">
        <f t="shared" si="4"/>
        <v/>
      </c>
      <c r="I22" s="34">
        <f t="shared" si="5"/>
        <v>0</v>
      </c>
      <c r="J22" s="34">
        <f t="shared" si="6"/>
        <v>0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120">
        <f t="shared" si="1"/>
        <v>0</v>
      </c>
      <c r="BS22" s="120">
        <f t="shared" si="7"/>
        <v>0</v>
      </c>
      <c r="BT22" s="153">
        <f t="shared" si="8"/>
        <v>0</v>
      </c>
      <c r="BU22" s="121">
        <f t="shared" si="2"/>
        <v>0</v>
      </c>
      <c r="BV22" s="122">
        <f t="shared" si="3"/>
        <v>0</v>
      </c>
      <c r="BW22" s="122">
        <f t="shared" si="9"/>
        <v>0</v>
      </c>
    </row>
    <row r="23" spans="1:75" x14ac:dyDescent="0.25">
      <c r="A23" s="42">
        <v>19</v>
      </c>
      <c r="B23" s="42" t="s">
        <v>1748</v>
      </c>
      <c r="C23" s="251" t="s">
        <v>1747</v>
      </c>
      <c r="D23" s="51"/>
      <c r="E23" s="238"/>
      <c r="F23" s="42" t="s">
        <v>1721</v>
      </c>
      <c r="G23" s="288"/>
      <c r="H23" s="41" t="str">
        <f t="shared" si="4"/>
        <v/>
      </c>
      <c r="I23" s="34">
        <f t="shared" si="5"/>
        <v>0</v>
      </c>
      <c r="J23" s="34">
        <f t="shared" si="6"/>
        <v>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120">
        <f t="shared" si="1"/>
        <v>0</v>
      </c>
      <c r="BS23" s="120">
        <f t="shared" si="7"/>
        <v>0</v>
      </c>
      <c r="BT23" s="153">
        <f t="shared" si="8"/>
        <v>0</v>
      </c>
      <c r="BU23" s="121">
        <f t="shared" si="2"/>
        <v>0</v>
      </c>
      <c r="BV23" s="122">
        <f t="shared" si="3"/>
        <v>0</v>
      </c>
      <c r="BW23" s="122">
        <f t="shared" si="9"/>
        <v>0</v>
      </c>
    </row>
    <row r="24" spans="1:75" x14ac:dyDescent="0.25">
      <c r="A24" s="42">
        <v>20</v>
      </c>
      <c r="B24" s="42" t="s">
        <v>1748</v>
      </c>
      <c r="C24" s="251" t="s">
        <v>1747</v>
      </c>
      <c r="D24" s="51"/>
      <c r="E24" s="238"/>
      <c r="F24" s="42" t="s">
        <v>1721</v>
      </c>
      <c r="G24" s="288"/>
      <c r="H24" s="41" t="str">
        <f t="shared" si="4"/>
        <v/>
      </c>
      <c r="I24" s="34">
        <f t="shared" si="5"/>
        <v>0</v>
      </c>
      <c r="J24" s="34">
        <f t="shared" si="6"/>
        <v>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120">
        <f t="shared" si="1"/>
        <v>0</v>
      </c>
      <c r="BS24" s="120">
        <f t="shared" si="7"/>
        <v>0</v>
      </c>
      <c r="BT24" s="153">
        <f t="shared" si="8"/>
        <v>0</v>
      </c>
      <c r="BU24" s="121">
        <f t="shared" si="2"/>
        <v>0</v>
      </c>
      <c r="BV24" s="122">
        <f t="shared" si="3"/>
        <v>0</v>
      </c>
      <c r="BW24" s="122">
        <f t="shared" si="9"/>
        <v>0</v>
      </c>
    </row>
    <row r="25" spans="1:75" x14ac:dyDescent="0.25">
      <c r="A25" s="42">
        <v>21</v>
      </c>
      <c r="B25" s="42" t="s">
        <v>1748</v>
      </c>
      <c r="C25" s="251" t="s">
        <v>1747</v>
      </c>
      <c r="D25" s="51"/>
      <c r="E25" s="238"/>
      <c r="F25" s="42" t="s">
        <v>1721</v>
      </c>
      <c r="G25" s="288"/>
      <c r="H25" s="41" t="str">
        <f t="shared" si="4"/>
        <v/>
      </c>
      <c r="I25" s="34">
        <f t="shared" si="5"/>
        <v>0</v>
      </c>
      <c r="J25" s="34">
        <f t="shared" si="6"/>
        <v>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120">
        <f t="shared" si="1"/>
        <v>0</v>
      </c>
      <c r="BS25" s="120">
        <f t="shared" si="7"/>
        <v>0</v>
      </c>
      <c r="BT25" s="153">
        <f t="shared" si="8"/>
        <v>0</v>
      </c>
      <c r="BU25" s="121">
        <f t="shared" si="2"/>
        <v>0</v>
      </c>
      <c r="BV25" s="122">
        <f t="shared" si="3"/>
        <v>0</v>
      </c>
      <c r="BW25" s="122">
        <f t="shared" si="9"/>
        <v>0</v>
      </c>
    </row>
    <row r="26" spans="1:75" x14ac:dyDescent="0.25">
      <c r="A26" s="42">
        <v>22</v>
      </c>
      <c r="B26" s="42" t="s">
        <v>1748</v>
      </c>
      <c r="C26" s="251" t="s">
        <v>1747</v>
      </c>
      <c r="D26" s="51"/>
      <c r="E26" s="238"/>
      <c r="F26" s="42" t="s">
        <v>1721</v>
      </c>
      <c r="G26" s="288"/>
      <c r="H26" s="41" t="str">
        <f t="shared" si="4"/>
        <v/>
      </c>
      <c r="I26" s="34">
        <f t="shared" si="5"/>
        <v>0</v>
      </c>
      <c r="J26" s="34">
        <f t="shared" si="6"/>
        <v>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120">
        <f t="shared" si="1"/>
        <v>0</v>
      </c>
      <c r="BS26" s="120">
        <f t="shared" si="7"/>
        <v>0</v>
      </c>
      <c r="BT26" s="153">
        <f t="shared" si="8"/>
        <v>0</v>
      </c>
      <c r="BU26" s="121">
        <f t="shared" si="2"/>
        <v>0</v>
      </c>
      <c r="BV26" s="122">
        <f t="shared" si="3"/>
        <v>0</v>
      </c>
      <c r="BW26" s="122">
        <f t="shared" si="9"/>
        <v>0</v>
      </c>
    </row>
    <row r="27" spans="1:75" x14ac:dyDescent="0.25">
      <c r="A27" s="42">
        <v>23</v>
      </c>
      <c r="B27" s="42" t="s">
        <v>1748</v>
      </c>
      <c r="C27" s="251" t="s">
        <v>1747</v>
      </c>
      <c r="D27" s="51"/>
      <c r="E27" s="238"/>
      <c r="F27" s="42" t="s">
        <v>1721</v>
      </c>
      <c r="G27" s="288"/>
      <c r="H27" s="41" t="str">
        <f t="shared" si="4"/>
        <v/>
      </c>
      <c r="I27" s="34">
        <f t="shared" si="5"/>
        <v>0</v>
      </c>
      <c r="J27" s="34">
        <f t="shared" si="6"/>
        <v>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120">
        <f t="shared" si="1"/>
        <v>0</v>
      </c>
      <c r="BS27" s="120">
        <f t="shared" si="7"/>
        <v>0</v>
      </c>
      <c r="BT27" s="153">
        <f t="shared" si="8"/>
        <v>0</v>
      </c>
      <c r="BU27" s="121">
        <f t="shared" si="2"/>
        <v>0</v>
      </c>
      <c r="BV27" s="122">
        <f t="shared" si="3"/>
        <v>0</v>
      </c>
      <c r="BW27" s="122">
        <f t="shared" si="9"/>
        <v>0</v>
      </c>
    </row>
    <row r="28" spans="1:75" x14ac:dyDescent="0.25">
      <c r="A28" s="42">
        <v>24</v>
      </c>
      <c r="B28" s="42" t="s">
        <v>1748</v>
      </c>
      <c r="C28" s="251" t="s">
        <v>1747</v>
      </c>
      <c r="D28" s="51"/>
      <c r="E28" s="238"/>
      <c r="F28" s="42" t="s">
        <v>1721</v>
      </c>
      <c r="G28" s="288"/>
      <c r="H28" s="41" t="str">
        <f t="shared" si="4"/>
        <v/>
      </c>
      <c r="I28" s="34">
        <f t="shared" si="5"/>
        <v>0</v>
      </c>
      <c r="J28" s="34">
        <f t="shared" si="6"/>
        <v>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120">
        <f t="shared" si="1"/>
        <v>0</v>
      </c>
      <c r="BS28" s="120">
        <f t="shared" si="7"/>
        <v>0</v>
      </c>
      <c r="BT28" s="153">
        <f t="shared" si="8"/>
        <v>0</v>
      </c>
      <c r="BU28" s="121">
        <f t="shared" si="2"/>
        <v>0</v>
      </c>
      <c r="BV28" s="122">
        <f t="shared" si="3"/>
        <v>0</v>
      </c>
      <c r="BW28" s="122">
        <f t="shared" si="9"/>
        <v>0</v>
      </c>
    </row>
    <row r="29" spans="1:75" x14ac:dyDescent="0.25">
      <c r="A29" s="42">
        <v>25</v>
      </c>
      <c r="B29" s="42" t="s">
        <v>1748</v>
      </c>
      <c r="C29" s="251" t="s">
        <v>1747</v>
      </c>
      <c r="D29" s="51"/>
      <c r="E29" s="238"/>
      <c r="F29" s="42" t="s">
        <v>1721</v>
      </c>
      <c r="G29" s="288"/>
      <c r="H29" s="41" t="str">
        <f t="shared" si="4"/>
        <v/>
      </c>
      <c r="I29" s="34">
        <f t="shared" si="5"/>
        <v>0</v>
      </c>
      <c r="J29" s="34">
        <f t="shared" si="6"/>
        <v>0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120">
        <f t="shared" si="1"/>
        <v>0</v>
      </c>
      <c r="BS29" s="120">
        <f t="shared" si="7"/>
        <v>0</v>
      </c>
      <c r="BT29" s="153">
        <f t="shared" si="8"/>
        <v>0</v>
      </c>
      <c r="BU29" s="121">
        <f t="shared" si="2"/>
        <v>0</v>
      </c>
      <c r="BV29" s="122">
        <f t="shared" si="3"/>
        <v>0</v>
      </c>
      <c r="BW29" s="122">
        <f t="shared" si="9"/>
        <v>0</v>
      </c>
    </row>
    <row r="30" spans="1:75" x14ac:dyDescent="0.25">
      <c r="A30" s="42">
        <v>26</v>
      </c>
      <c r="B30" s="42" t="s">
        <v>1748</v>
      </c>
      <c r="C30" s="251" t="s">
        <v>1747</v>
      </c>
      <c r="D30" s="51"/>
      <c r="E30" s="238"/>
      <c r="F30" s="42" t="s">
        <v>1721</v>
      </c>
      <c r="G30" s="288"/>
      <c r="H30" s="41" t="str">
        <f t="shared" si="4"/>
        <v/>
      </c>
      <c r="I30" s="34">
        <f t="shared" si="5"/>
        <v>0</v>
      </c>
      <c r="J30" s="34">
        <f t="shared" si="6"/>
        <v>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120">
        <f t="shared" si="1"/>
        <v>0</v>
      </c>
      <c r="BS30" s="120">
        <f t="shared" si="7"/>
        <v>0</v>
      </c>
      <c r="BT30" s="153">
        <f t="shared" si="8"/>
        <v>0</v>
      </c>
      <c r="BU30" s="121">
        <f t="shared" si="2"/>
        <v>0</v>
      </c>
      <c r="BV30" s="122">
        <f t="shared" si="3"/>
        <v>0</v>
      </c>
      <c r="BW30" s="122">
        <f t="shared" si="9"/>
        <v>0</v>
      </c>
    </row>
    <row r="31" spans="1:75" x14ac:dyDescent="0.25">
      <c r="A31" s="42">
        <v>27</v>
      </c>
      <c r="B31" s="42" t="s">
        <v>1748</v>
      </c>
      <c r="C31" s="251" t="s">
        <v>1747</v>
      </c>
      <c r="D31" s="51"/>
      <c r="E31" s="238"/>
      <c r="F31" s="42" t="s">
        <v>1721</v>
      </c>
      <c r="G31" s="288"/>
      <c r="H31" s="41" t="str">
        <f t="shared" si="4"/>
        <v/>
      </c>
      <c r="I31" s="34">
        <f t="shared" si="5"/>
        <v>0</v>
      </c>
      <c r="J31" s="34">
        <f t="shared" si="6"/>
        <v>0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120">
        <f t="shared" si="1"/>
        <v>0</v>
      </c>
      <c r="BS31" s="120">
        <f t="shared" si="7"/>
        <v>0</v>
      </c>
      <c r="BT31" s="153">
        <f t="shared" si="8"/>
        <v>0</v>
      </c>
      <c r="BU31" s="121">
        <f t="shared" si="2"/>
        <v>0</v>
      </c>
      <c r="BV31" s="122">
        <f t="shared" si="3"/>
        <v>0</v>
      </c>
      <c r="BW31" s="122">
        <f t="shared" si="9"/>
        <v>0</v>
      </c>
    </row>
    <row r="32" spans="1:75" x14ac:dyDescent="0.25">
      <c r="A32" s="42">
        <v>28</v>
      </c>
      <c r="B32" s="42" t="s">
        <v>1748</v>
      </c>
      <c r="C32" s="251" t="s">
        <v>1747</v>
      </c>
      <c r="D32" s="51"/>
      <c r="E32" s="238"/>
      <c r="F32" s="42" t="s">
        <v>1721</v>
      </c>
      <c r="G32" s="288"/>
      <c r="H32" s="41" t="str">
        <f t="shared" si="4"/>
        <v/>
      </c>
      <c r="I32" s="34">
        <f t="shared" si="5"/>
        <v>0</v>
      </c>
      <c r="J32" s="34">
        <f t="shared" si="6"/>
        <v>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120">
        <f t="shared" si="1"/>
        <v>0</v>
      </c>
      <c r="BS32" s="120">
        <f t="shared" si="7"/>
        <v>0</v>
      </c>
      <c r="BT32" s="153">
        <f t="shared" si="8"/>
        <v>0</v>
      </c>
      <c r="BU32" s="121">
        <f t="shared" si="2"/>
        <v>0</v>
      </c>
      <c r="BV32" s="122">
        <f t="shared" si="3"/>
        <v>0</v>
      </c>
      <c r="BW32" s="122">
        <f t="shared" si="9"/>
        <v>0</v>
      </c>
    </row>
    <row r="33" spans="1:75" x14ac:dyDescent="0.25">
      <c r="A33" s="42">
        <v>29</v>
      </c>
      <c r="B33" s="42" t="s">
        <v>1748</v>
      </c>
      <c r="C33" s="251" t="s">
        <v>1747</v>
      </c>
      <c r="D33" s="51"/>
      <c r="E33" s="238"/>
      <c r="F33" s="42" t="s">
        <v>1721</v>
      </c>
      <c r="G33" s="288"/>
      <c r="H33" s="41" t="str">
        <f t="shared" si="4"/>
        <v/>
      </c>
      <c r="I33" s="34">
        <f t="shared" si="5"/>
        <v>0</v>
      </c>
      <c r="J33" s="34">
        <f t="shared" si="6"/>
        <v>0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120">
        <f t="shared" si="1"/>
        <v>0</v>
      </c>
      <c r="BS33" s="120">
        <f t="shared" si="7"/>
        <v>0</v>
      </c>
      <c r="BT33" s="153">
        <f t="shared" si="8"/>
        <v>0</v>
      </c>
      <c r="BU33" s="121">
        <f t="shared" si="2"/>
        <v>0</v>
      </c>
      <c r="BV33" s="122">
        <f t="shared" si="3"/>
        <v>0</v>
      </c>
      <c r="BW33" s="122">
        <f t="shared" si="9"/>
        <v>0</v>
      </c>
    </row>
    <row r="34" spans="1:75" x14ac:dyDescent="0.25">
      <c r="A34" s="42">
        <v>30</v>
      </c>
      <c r="B34" s="42" t="s">
        <v>1748</v>
      </c>
      <c r="C34" s="251" t="s">
        <v>1747</v>
      </c>
      <c r="D34" s="51"/>
      <c r="E34" s="238"/>
      <c r="F34" s="42" t="s">
        <v>1721</v>
      </c>
      <c r="G34" s="288"/>
      <c r="H34" s="41" t="str">
        <f t="shared" si="4"/>
        <v/>
      </c>
      <c r="I34" s="34">
        <f t="shared" si="5"/>
        <v>0</v>
      </c>
      <c r="J34" s="34">
        <f t="shared" si="6"/>
        <v>0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120">
        <f t="shared" si="1"/>
        <v>0</v>
      </c>
      <c r="BS34" s="120">
        <f t="shared" si="7"/>
        <v>0</v>
      </c>
      <c r="BT34" s="153">
        <f t="shared" si="8"/>
        <v>0</v>
      </c>
      <c r="BU34" s="121">
        <f t="shared" si="2"/>
        <v>0</v>
      </c>
      <c r="BV34" s="122">
        <f t="shared" si="3"/>
        <v>0</v>
      </c>
      <c r="BW34" s="122">
        <f t="shared" si="9"/>
        <v>0</v>
      </c>
    </row>
    <row r="35" spans="1:75" x14ac:dyDescent="0.25">
      <c r="A35" s="42">
        <v>31</v>
      </c>
      <c r="B35" s="42" t="s">
        <v>1748</v>
      </c>
      <c r="C35" s="251" t="s">
        <v>1747</v>
      </c>
      <c r="D35" s="51"/>
      <c r="E35" s="238"/>
      <c r="F35" s="42" t="s">
        <v>1721</v>
      </c>
      <c r="G35" s="288"/>
      <c r="H35" s="41" t="str">
        <f t="shared" si="4"/>
        <v/>
      </c>
      <c r="I35" s="34">
        <f t="shared" si="5"/>
        <v>0</v>
      </c>
      <c r="J35" s="34">
        <f t="shared" si="6"/>
        <v>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120">
        <f t="shared" si="1"/>
        <v>0</v>
      </c>
      <c r="BS35" s="120">
        <f t="shared" si="7"/>
        <v>0</v>
      </c>
      <c r="BT35" s="153">
        <f t="shared" si="8"/>
        <v>0</v>
      </c>
      <c r="BU35" s="121">
        <f t="shared" si="2"/>
        <v>0</v>
      </c>
      <c r="BV35" s="122">
        <f t="shared" si="3"/>
        <v>0</v>
      </c>
      <c r="BW35" s="122">
        <f t="shared" si="9"/>
        <v>0</v>
      </c>
    </row>
    <row r="36" spans="1:75" x14ac:dyDescent="0.25">
      <c r="A36" s="42">
        <v>32</v>
      </c>
      <c r="B36" s="42" t="s">
        <v>1748</v>
      </c>
      <c r="C36" s="251" t="s">
        <v>1747</v>
      </c>
      <c r="D36" s="51"/>
      <c r="E36" s="238"/>
      <c r="F36" s="42" t="s">
        <v>1721</v>
      </c>
      <c r="G36" s="288"/>
      <c r="H36" s="41" t="str">
        <f t="shared" si="4"/>
        <v/>
      </c>
      <c r="I36" s="34">
        <f t="shared" si="5"/>
        <v>0</v>
      </c>
      <c r="J36" s="34">
        <f t="shared" si="6"/>
        <v>0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120">
        <f t="shared" si="1"/>
        <v>0</v>
      </c>
      <c r="BS36" s="120">
        <f t="shared" si="7"/>
        <v>0</v>
      </c>
      <c r="BT36" s="153">
        <f t="shared" si="8"/>
        <v>0</v>
      </c>
      <c r="BU36" s="121">
        <f t="shared" si="2"/>
        <v>0</v>
      </c>
      <c r="BV36" s="122">
        <f t="shared" si="3"/>
        <v>0</v>
      </c>
      <c r="BW36" s="122">
        <f t="shared" si="9"/>
        <v>0</v>
      </c>
    </row>
    <row r="37" spans="1:75" x14ac:dyDescent="0.25">
      <c r="A37" s="42">
        <v>33</v>
      </c>
      <c r="B37" s="42" t="s">
        <v>1748</v>
      </c>
      <c r="C37" s="251" t="s">
        <v>1747</v>
      </c>
      <c r="D37" s="51"/>
      <c r="E37" s="238"/>
      <c r="F37" s="42" t="s">
        <v>1721</v>
      </c>
      <c r="G37" s="288"/>
      <c r="H37" s="41" t="str">
        <f t="shared" si="4"/>
        <v/>
      </c>
      <c r="I37" s="34">
        <f t="shared" si="5"/>
        <v>0</v>
      </c>
      <c r="J37" s="34">
        <f t="shared" si="6"/>
        <v>0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120">
        <f t="shared" ref="BR37:BR68" si="10">IF(F37="Straight Time",SUM(K37:BQ37),0)</f>
        <v>0</v>
      </c>
      <c r="BS37" s="120">
        <f t="shared" ref="BS37:BS68" si="11">IF(F37="Overtime",SUM(K37:BQ37),0)</f>
        <v>0</v>
      </c>
      <c r="BT37" s="153">
        <f t="shared" si="8"/>
        <v>0</v>
      </c>
      <c r="BU37" s="121">
        <f t="shared" ref="BU37:BU68" si="12">BR37*J37</f>
        <v>0</v>
      </c>
      <c r="BV37" s="122">
        <f t="shared" ref="BV37:BV68" si="13">BS37*J37</f>
        <v>0</v>
      </c>
      <c r="BW37" s="122">
        <f t="shared" si="9"/>
        <v>0</v>
      </c>
    </row>
    <row r="38" spans="1:75" x14ac:dyDescent="0.25">
      <c r="A38" s="42">
        <v>34</v>
      </c>
      <c r="B38" s="42" t="s">
        <v>1748</v>
      </c>
      <c r="C38" s="251" t="s">
        <v>1747</v>
      </c>
      <c r="D38" s="51"/>
      <c r="E38" s="238"/>
      <c r="F38" s="42" t="s">
        <v>1721</v>
      </c>
      <c r="G38" s="288"/>
      <c r="H38" s="41" t="str">
        <f t="shared" si="4"/>
        <v/>
      </c>
      <c r="I38" s="34">
        <f t="shared" si="5"/>
        <v>0</v>
      </c>
      <c r="J38" s="34">
        <f t="shared" si="6"/>
        <v>0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120">
        <f t="shared" si="10"/>
        <v>0</v>
      </c>
      <c r="BS38" s="120">
        <f t="shared" si="11"/>
        <v>0</v>
      </c>
      <c r="BT38" s="153">
        <f t="shared" si="8"/>
        <v>0</v>
      </c>
      <c r="BU38" s="121">
        <f t="shared" si="12"/>
        <v>0</v>
      </c>
      <c r="BV38" s="122">
        <f t="shared" si="13"/>
        <v>0</v>
      </c>
      <c r="BW38" s="122">
        <f t="shared" si="9"/>
        <v>0</v>
      </c>
    </row>
    <row r="39" spans="1:75" x14ac:dyDescent="0.25">
      <c r="A39" s="42">
        <v>35</v>
      </c>
      <c r="B39" s="42" t="s">
        <v>1748</v>
      </c>
      <c r="C39" s="251" t="s">
        <v>1747</v>
      </c>
      <c r="D39" s="51"/>
      <c r="E39" s="238"/>
      <c r="F39" s="42" t="s">
        <v>1721</v>
      </c>
      <c r="G39" s="288"/>
      <c r="H39" s="41" t="str">
        <f t="shared" si="4"/>
        <v/>
      </c>
      <c r="I39" s="34">
        <f t="shared" si="5"/>
        <v>0</v>
      </c>
      <c r="J39" s="34">
        <f t="shared" si="6"/>
        <v>0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120">
        <f t="shared" si="10"/>
        <v>0</v>
      </c>
      <c r="BS39" s="120">
        <f t="shared" si="11"/>
        <v>0</v>
      </c>
      <c r="BT39" s="153">
        <f t="shared" si="8"/>
        <v>0</v>
      </c>
      <c r="BU39" s="121">
        <f t="shared" si="12"/>
        <v>0</v>
      </c>
      <c r="BV39" s="122">
        <f t="shared" si="13"/>
        <v>0</v>
      </c>
      <c r="BW39" s="122">
        <f t="shared" si="9"/>
        <v>0</v>
      </c>
    </row>
    <row r="40" spans="1:75" x14ac:dyDescent="0.25">
      <c r="A40" s="42">
        <v>36</v>
      </c>
      <c r="B40" s="42" t="s">
        <v>1748</v>
      </c>
      <c r="C40" s="251" t="s">
        <v>1747</v>
      </c>
      <c r="D40" s="51"/>
      <c r="E40" s="238"/>
      <c r="F40" s="42" t="s">
        <v>1721</v>
      </c>
      <c r="G40" s="288"/>
      <c r="H40" s="41" t="str">
        <f t="shared" si="4"/>
        <v/>
      </c>
      <c r="I40" s="34">
        <f t="shared" si="5"/>
        <v>0</v>
      </c>
      <c r="J40" s="34">
        <f t="shared" si="6"/>
        <v>0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120">
        <f t="shared" si="10"/>
        <v>0</v>
      </c>
      <c r="BS40" s="120">
        <f t="shared" si="11"/>
        <v>0</v>
      </c>
      <c r="BT40" s="153">
        <f t="shared" si="8"/>
        <v>0</v>
      </c>
      <c r="BU40" s="121">
        <f t="shared" si="12"/>
        <v>0</v>
      </c>
      <c r="BV40" s="122">
        <f t="shared" si="13"/>
        <v>0</v>
      </c>
      <c r="BW40" s="122">
        <f t="shared" si="9"/>
        <v>0</v>
      </c>
    </row>
    <row r="41" spans="1:75" x14ac:dyDescent="0.25">
      <c r="A41" s="42">
        <v>37</v>
      </c>
      <c r="B41" s="42" t="s">
        <v>1748</v>
      </c>
      <c r="C41" s="251" t="s">
        <v>1747</v>
      </c>
      <c r="D41" s="51"/>
      <c r="E41" s="238"/>
      <c r="F41" s="42" t="s">
        <v>1721</v>
      </c>
      <c r="G41" s="288"/>
      <c r="H41" s="41" t="str">
        <f t="shared" si="4"/>
        <v/>
      </c>
      <c r="I41" s="34">
        <f t="shared" si="5"/>
        <v>0</v>
      </c>
      <c r="J41" s="34">
        <f t="shared" si="6"/>
        <v>0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120">
        <f t="shared" si="10"/>
        <v>0</v>
      </c>
      <c r="BS41" s="120">
        <f t="shared" si="11"/>
        <v>0</v>
      </c>
      <c r="BT41" s="153">
        <f t="shared" si="8"/>
        <v>0</v>
      </c>
      <c r="BU41" s="121">
        <f t="shared" si="12"/>
        <v>0</v>
      </c>
      <c r="BV41" s="122">
        <f t="shared" si="13"/>
        <v>0</v>
      </c>
      <c r="BW41" s="122">
        <f t="shared" si="9"/>
        <v>0</v>
      </c>
    </row>
    <row r="42" spans="1:75" x14ac:dyDescent="0.25">
      <c r="A42" s="42">
        <v>38</v>
      </c>
      <c r="B42" s="42" t="s">
        <v>1748</v>
      </c>
      <c r="C42" s="251" t="s">
        <v>1747</v>
      </c>
      <c r="D42" s="51"/>
      <c r="E42" s="238"/>
      <c r="F42" s="42" t="s">
        <v>1721</v>
      </c>
      <c r="G42" s="288"/>
      <c r="H42" s="41" t="str">
        <f t="shared" si="4"/>
        <v/>
      </c>
      <c r="I42" s="34">
        <f t="shared" si="5"/>
        <v>0</v>
      </c>
      <c r="J42" s="34">
        <f t="shared" si="6"/>
        <v>0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120">
        <f t="shared" si="10"/>
        <v>0</v>
      </c>
      <c r="BS42" s="120">
        <f t="shared" si="11"/>
        <v>0</v>
      </c>
      <c r="BT42" s="153">
        <f t="shared" si="8"/>
        <v>0</v>
      </c>
      <c r="BU42" s="121">
        <f t="shared" si="12"/>
        <v>0</v>
      </c>
      <c r="BV42" s="122">
        <f t="shared" si="13"/>
        <v>0</v>
      </c>
      <c r="BW42" s="122">
        <f t="shared" si="9"/>
        <v>0</v>
      </c>
    </row>
    <row r="43" spans="1:75" x14ac:dyDescent="0.25">
      <c r="A43" s="42">
        <v>39</v>
      </c>
      <c r="B43" s="42" t="s">
        <v>1748</v>
      </c>
      <c r="C43" s="251" t="s">
        <v>1747</v>
      </c>
      <c r="D43" s="51"/>
      <c r="E43" s="238"/>
      <c r="F43" s="42" t="s">
        <v>1721</v>
      </c>
      <c r="G43" s="288"/>
      <c r="H43" s="41" t="str">
        <f t="shared" si="4"/>
        <v/>
      </c>
      <c r="I43" s="34">
        <f t="shared" si="5"/>
        <v>0</v>
      </c>
      <c r="J43" s="34">
        <f t="shared" si="6"/>
        <v>0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120">
        <f t="shared" si="10"/>
        <v>0</v>
      </c>
      <c r="BS43" s="120">
        <f t="shared" si="11"/>
        <v>0</v>
      </c>
      <c r="BT43" s="153">
        <f t="shared" si="8"/>
        <v>0</v>
      </c>
      <c r="BU43" s="121">
        <f t="shared" si="12"/>
        <v>0</v>
      </c>
      <c r="BV43" s="122">
        <f t="shared" si="13"/>
        <v>0</v>
      </c>
      <c r="BW43" s="122">
        <f t="shared" si="9"/>
        <v>0</v>
      </c>
    </row>
    <row r="44" spans="1:75" x14ac:dyDescent="0.25">
      <c r="A44" s="42">
        <v>40</v>
      </c>
      <c r="B44" s="42" t="s">
        <v>1748</v>
      </c>
      <c r="C44" s="251" t="s">
        <v>1747</v>
      </c>
      <c r="D44" s="51"/>
      <c r="E44" s="238"/>
      <c r="F44" s="42" t="s">
        <v>1721</v>
      </c>
      <c r="G44" s="288"/>
      <c r="H44" s="41" t="str">
        <f t="shared" si="4"/>
        <v/>
      </c>
      <c r="I44" s="34">
        <f t="shared" si="5"/>
        <v>0</v>
      </c>
      <c r="J44" s="34">
        <f t="shared" si="6"/>
        <v>0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120">
        <f t="shared" si="10"/>
        <v>0</v>
      </c>
      <c r="BS44" s="120">
        <f t="shared" si="11"/>
        <v>0</v>
      </c>
      <c r="BT44" s="153">
        <f t="shared" si="8"/>
        <v>0</v>
      </c>
      <c r="BU44" s="121">
        <f t="shared" si="12"/>
        <v>0</v>
      </c>
      <c r="BV44" s="122">
        <f t="shared" si="13"/>
        <v>0</v>
      </c>
      <c r="BW44" s="122">
        <f t="shared" si="9"/>
        <v>0</v>
      </c>
    </row>
    <row r="45" spans="1:75" x14ac:dyDescent="0.25">
      <c r="A45" s="42">
        <v>41</v>
      </c>
      <c r="B45" s="42" t="s">
        <v>1748</v>
      </c>
      <c r="C45" s="251" t="s">
        <v>1747</v>
      </c>
      <c r="D45" s="51"/>
      <c r="E45" s="238"/>
      <c r="F45" s="42" t="s">
        <v>1721</v>
      </c>
      <c r="G45" s="288"/>
      <c r="H45" s="41" t="str">
        <f t="shared" si="4"/>
        <v/>
      </c>
      <c r="I45" s="34">
        <f t="shared" si="5"/>
        <v>0</v>
      </c>
      <c r="J45" s="34">
        <f t="shared" si="6"/>
        <v>0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120">
        <f t="shared" si="10"/>
        <v>0</v>
      </c>
      <c r="BS45" s="120">
        <f t="shared" si="11"/>
        <v>0</v>
      </c>
      <c r="BT45" s="153">
        <f t="shared" si="8"/>
        <v>0</v>
      </c>
      <c r="BU45" s="121">
        <f t="shared" si="12"/>
        <v>0</v>
      </c>
      <c r="BV45" s="122">
        <f t="shared" si="13"/>
        <v>0</v>
      </c>
      <c r="BW45" s="122">
        <f t="shared" si="9"/>
        <v>0</v>
      </c>
    </row>
    <row r="46" spans="1:75" x14ac:dyDescent="0.25">
      <c r="A46" s="42">
        <v>42</v>
      </c>
      <c r="B46" s="42" t="s">
        <v>1748</v>
      </c>
      <c r="C46" s="251" t="s">
        <v>1747</v>
      </c>
      <c r="D46" s="51"/>
      <c r="E46" s="238"/>
      <c r="F46" s="42" t="s">
        <v>1721</v>
      </c>
      <c r="G46" s="288"/>
      <c r="H46" s="41" t="str">
        <f t="shared" si="4"/>
        <v/>
      </c>
      <c r="I46" s="34">
        <f t="shared" si="5"/>
        <v>0</v>
      </c>
      <c r="J46" s="34">
        <f t="shared" si="6"/>
        <v>0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120">
        <f t="shared" si="10"/>
        <v>0</v>
      </c>
      <c r="BS46" s="120">
        <f t="shared" si="11"/>
        <v>0</v>
      </c>
      <c r="BT46" s="153">
        <f t="shared" si="8"/>
        <v>0</v>
      </c>
      <c r="BU46" s="121">
        <f t="shared" si="12"/>
        <v>0</v>
      </c>
      <c r="BV46" s="122">
        <f t="shared" si="13"/>
        <v>0</v>
      </c>
      <c r="BW46" s="122">
        <f t="shared" si="9"/>
        <v>0</v>
      </c>
    </row>
    <row r="47" spans="1:75" x14ac:dyDescent="0.25">
      <c r="A47" s="42">
        <v>43</v>
      </c>
      <c r="B47" s="42" t="s">
        <v>1748</v>
      </c>
      <c r="C47" s="251" t="s">
        <v>1747</v>
      </c>
      <c r="D47" s="51"/>
      <c r="E47" s="238"/>
      <c r="F47" s="42" t="s">
        <v>1721</v>
      </c>
      <c r="G47" s="288"/>
      <c r="H47" s="41" t="str">
        <f t="shared" si="4"/>
        <v/>
      </c>
      <c r="I47" s="34">
        <f t="shared" si="5"/>
        <v>0</v>
      </c>
      <c r="J47" s="34">
        <f t="shared" si="6"/>
        <v>0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120">
        <f t="shared" si="10"/>
        <v>0</v>
      </c>
      <c r="BS47" s="120">
        <f t="shared" si="11"/>
        <v>0</v>
      </c>
      <c r="BT47" s="153">
        <f t="shared" si="8"/>
        <v>0</v>
      </c>
      <c r="BU47" s="121">
        <f t="shared" si="12"/>
        <v>0</v>
      </c>
      <c r="BV47" s="122">
        <f t="shared" si="13"/>
        <v>0</v>
      </c>
      <c r="BW47" s="122">
        <f t="shared" si="9"/>
        <v>0</v>
      </c>
    </row>
    <row r="48" spans="1:75" x14ac:dyDescent="0.25">
      <c r="A48" s="42">
        <v>44</v>
      </c>
      <c r="B48" s="42" t="s">
        <v>1748</v>
      </c>
      <c r="C48" s="251" t="s">
        <v>1747</v>
      </c>
      <c r="D48" s="51"/>
      <c r="E48" s="238"/>
      <c r="F48" s="42" t="s">
        <v>1721</v>
      </c>
      <c r="G48" s="288"/>
      <c r="H48" s="41" t="str">
        <f t="shared" si="4"/>
        <v/>
      </c>
      <c r="I48" s="34">
        <f t="shared" si="5"/>
        <v>0</v>
      </c>
      <c r="J48" s="34">
        <f t="shared" si="6"/>
        <v>0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120">
        <f t="shared" si="10"/>
        <v>0</v>
      </c>
      <c r="BS48" s="120">
        <f t="shared" si="11"/>
        <v>0</v>
      </c>
      <c r="BT48" s="153">
        <f t="shared" si="8"/>
        <v>0</v>
      </c>
      <c r="BU48" s="121">
        <f t="shared" si="12"/>
        <v>0</v>
      </c>
      <c r="BV48" s="122">
        <f t="shared" si="13"/>
        <v>0</v>
      </c>
      <c r="BW48" s="122">
        <f t="shared" si="9"/>
        <v>0</v>
      </c>
    </row>
    <row r="49" spans="1:75" x14ac:dyDescent="0.25">
      <c r="A49" s="42">
        <v>45</v>
      </c>
      <c r="B49" s="42" t="s">
        <v>1748</v>
      </c>
      <c r="C49" s="251" t="s">
        <v>1747</v>
      </c>
      <c r="D49" s="51"/>
      <c r="E49" s="238"/>
      <c r="F49" s="42" t="s">
        <v>1721</v>
      </c>
      <c r="G49" s="288"/>
      <c r="H49" s="41" t="str">
        <f t="shared" si="4"/>
        <v/>
      </c>
      <c r="I49" s="34">
        <f t="shared" si="5"/>
        <v>0</v>
      </c>
      <c r="J49" s="34">
        <f t="shared" si="6"/>
        <v>0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120">
        <f t="shared" si="10"/>
        <v>0</v>
      </c>
      <c r="BS49" s="120">
        <f t="shared" si="11"/>
        <v>0</v>
      </c>
      <c r="BT49" s="153">
        <f t="shared" si="8"/>
        <v>0</v>
      </c>
      <c r="BU49" s="121">
        <f t="shared" si="12"/>
        <v>0</v>
      </c>
      <c r="BV49" s="122">
        <f t="shared" si="13"/>
        <v>0</v>
      </c>
      <c r="BW49" s="122">
        <f t="shared" si="9"/>
        <v>0</v>
      </c>
    </row>
    <row r="50" spans="1:75" x14ac:dyDescent="0.25">
      <c r="A50" s="42">
        <v>46</v>
      </c>
      <c r="B50" s="42" t="s">
        <v>1748</v>
      </c>
      <c r="C50" s="251" t="s">
        <v>1747</v>
      </c>
      <c r="D50" s="51"/>
      <c r="E50" s="238"/>
      <c r="F50" s="42" t="s">
        <v>1721</v>
      </c>
      <c r="G50" s="288"/>
      <c r="H50" s="41" t="str">
        <f t="shared" si="4"/>
        <v/>
      </c>
      <c r="I50" s="34">
        <f t="shared" si="5"/>
        <v>0</v>
      </c>
      <c r="J50" s="34">
        <f t="shared" si="6"/>
        <v>0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120">
        <f t="shared" si="10"/>
        <v>0</v>
      </c>
      <c r="BS50" s="120">
        <f t="shared" si="11"/>
        <v>0</v>
      </c>
      <c r="BT50" s="153">
        <f t="shared" si="8"/>
        <v>0</v>
      </c>
      <c r="BU50" s="121">
        <f t="shared" si="12"/>
        <v>0</v>
      </c>
      <c r="BV50" s="122">
        <f t="shared" si="13"/>
        <v>0</v>
      </c>
      <c r="BW50" s="122">
        <f t="shared" si="9"/>
        <v>0</v>
      </c>
    </row>
    <row r="51" spans="1:75" x14ac:dyDescent="0.25">
      <c r="A51" s="42">
        <v>47</v>
      </c>
      <c r="B51" s="42" t="s">
        <v>1748</v>
      </c>
      <c r="C51" s="251" t="s">
        <v>1747</v>
      </c>
      <c r="D51" s="51"/>
      <c r="E51" s="238"/>
      <c r="F51" s="42" t="s">
        <v>1721</v>
      </c>
      <c r="G51" s="288"/>
      <c r="H51" s="41" t="str">
        <f t="shared" si="4"/>
        <v/>
      </c>
      <c r="I51" s="34">
        <f t="shared" si="5"/>
        <v>0</v>
      </c>
      <c r="J51" s="34">
        <f t="shared" si="6"/>
        <v>0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120">
        <f t="shared" si="10"/>
        <v>0</v>
      </c>
      <c r="BS51" s="120">
        <f t="shared" si="11"/>
        <v>0</v>
      </c>
      <c r="BT51" s="153">
        <f t="shared" si="8"/>
        <v>0</v>
      </c>
      <c r="BU51" s="121">
        <f t="shared" si="12"/>
        <v>0</v>
      </c>
      <c r="BV51" s="122">
        <f t="shared" si="13"/>
        <v>0</v>
      </c>
      <c r="BW51" s="122">
        <f t="shared" si="9"/>
        <v>0</v>
      </c>
    </row>
    <row r="52" spans="1:75" x14ac:dyDescent="0.25">
      <c r="A52" s="42">
        <v>48</v>
      </c>
      <c r="B52" s="42" t="s">
        <v>1748</v>
      </c>
      <c r="C52" s="251" t="s">
        <v>1747</v>
      </c>
      <c r="D52" s="51"/>
      <c r="E52" s="238"/>
      <c r="F52" s="42" t="s">
        <v>1721</v>
      </c>
      <c r="G52" s="288"/>
      <c r="H52" s="41" t="str">
        <f t="shared" si="4"/>
        <v/>
      </c>
      <c r="I52" s="34">
        <f t="shared" si="5"/>
        <v>0</v>
      </c>
      <c r="J52" s="34">
        <f t="shared" si="6"/>
        <v>0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120">
        <f t="shared" si="10"/>
        <v>0</v>
      </c>
      <c r="BS52" s="120">
        <f t="shared" si="11"/>
        <v>0</v>
      </c>
      <c r="BT52" s="153">
        <f t="shared" si="8"/>
        <v>0</v>
      </c>
      <c r="BU52" s="121">
        <f t="shared" si="12"/>
        <v>0</v>
      </c>
      <c r="BV52" s="122">
        <f t="shared" si="13"/>
        <v>0</v>
      </c>
      <c r="BW52" s="122">
        <f t="shared" si="9"/>
        <v>0</v>
      </c>
    </row>
    <row r="53" spans="1:75" x14ac:dyDescent="0.25">
      <c r="A53" s="42">
        <v>49</v>
      </c>
      <c r="B53" s="42" t="s">
        <v>1748</v>
      </c>
      <c r="C53" s="251" t="s">
        <v>1747</v>
      </c>
      <c r="D53" s="51"/>
      <c r="E53" s="238"/>
      <c r="F53" s="42" t="s">
        <v>1721</v>
      </c>
      <c r="G53" s="288"/>
      <c r="H53" s="41" t="str">
        <f t="shared" si="4"/>
        <v/>
      </c>
      <c r="I53" s="34">
        <f t="shared" si="5"/>
        <v>0</v>
      </c>
      <c r="J53" s="34">
        <f t="shared" si="6"/>
        <v>0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120">
        <f t="shared" si="10"/>
        <v>0</v>
      </c>
      <c r="BS53" s="120">
        <f t="shared" si="11"/>
        <v>0</v>
      </c>
      <c r="BT53" s="153">
        <f t="shared" si="8"/>
        <v>0</v>
      </c>
      <c r="BU53" s="121">
        <f t="shared" si="12"/>
        <v>0</v>
      </c>
      <c r="BV53" s="122">
        <f t="shared" si="13"/>
        <v>0</v>
      </c>
      <c r="BW53" s="122">
        <f t="shared" si="9"/>
        <v>0</v>
      </c>
    </row>
    <row r="54" spans="1:75" x14ac:dyDescent="0.25">
      <c r="A54" s="42">
        <v>50</v>
      </c>
      <c r="B54" s="42" t="s">
        <v>1748</v>
      </c>
      <c r="C54" s="251" t="s">
        <v>1747</v>
      </c>
      <c r="D54" s="51"/>
      <c r="E54" s="238"/>
      <c r="F54" s="42" t="s">
        <v>1721</v>
      </c>
      <c r="G54" s="288"/>
      <c r="H54" s="41" t="str">
        <f t="shared" si="4"/>
        <v/>
      </c>
      <c r="I54" s="34">
        <f t="shared" si="5"/>
        <v>0</v>
      </c>
      <c r="J54" s="34">
        <f t="shared" si="6"/>
        <v>0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20">
        <f t="shared" si="10"/>
        <v>0</v>
      </c>
      <c r="BS54" s="120">
        <f t="shared" si="11"/>
        <v>0</v>
      </c>
      <c r="BT54" s="153">
        <f t="shared" si="8"/>
        <v>0</v>
      </c>
      <c r="BU54" s="121">
        <f t="shared" si="12"/>
        <v>0</v>
      </c>
      <c r="BV54" s="122">
        <f t="shared" si="13"/>
        <v>0</v>
      </c>
      <c r="BW54" s="122">
        <f t="shared" si="9"/>
        <v>0</v>
      </c>
    </row>
    <row r="55" spans="1:75" x14ac:dyDescent="0.25">
      <c r="A55" s="42">
        <v>51</v>
      </c>
      <c r="B55" s="42" t="s">
        <v>1748</v>
      </c>
      <c r="C55" s="251" t="s">
        <v>1747</v>
      </c>
      <c r="D55" s="51"/>
      <c r="E55" s="238"/>
      <c r="F55" s="42" t="s">
        <v>1721</v>
      </c>
      <c r="G55" s="288"/>
      <c r="H55" s="41" t="str">
        <f t="shared" si="4"/>
        <v/>
      </c>
      <c r="I55" s="34">
        <f t="shared" si="5"/>
        <v>0</v>
      </c>
      <c r="J55" s="34">
        <f t="shared" si="6"/>
        <v>0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120">
        <f t="shared" si="10"/>
        <v>0</v>
      </c>
      <c r="BS55" s="120">
        <f t="shared" si="11"/>
        <v>0</v>
      </c>
      <c r="BT55" s="153">
        <f t="shared" si="8"/>
        <v>0</v>
      </c>
      <c r="BU55" s="121">
        <f t="shared" si="12"/>
        <v>0</v>
      </c>
      <c r="BV55" s="122">
        <f t="shared" si="13"/>
        <v>0</v>
      </c>
      <c r="BW55" s="122">
        <f t="shared" si="9"/>
        <v>0</v>
      </c>
    </row>
    <row r="56" spans="1:75" x14ac:dyDescent="0.25">
      <c r="A56" s="42">
        <v>52</v>
      </c>
      <c r="B56" s="42" t="s">
        <v>1748</v>
      </c>
      <c r="C56" s="251" t="s">
        <v>1747</v>
      </c>
      <c r="D56" s="51"/>
      <c r="E56" s="238"/>
      <c r="F56" s="42" t="s">
        <v>1721</v>
      </c>
      <c r="G56" s="288"/>
      <c r="H56" s="41" t="str">
        <f t="shared" si="4"/>
        <v/>
      </c>
      <c r="I56" s="34">
        <f t="shared" si="5"/>
        <v>0</v>
      </c>
      <c r="J56" s="34">
        <f t="shared" si="6"/>
        <v>0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120">
        <f t="shared" si="10"/>
        <v>0</v>
      </c>
      <c r="BS56" s="120">
        <f t="shared" si="11"/>
        <v>0</v>
      </c>
      <c r="BT56" s="153">
        <f t="shared" si="8"/>
        <v>0</v>
      </c>
      <c r="BU56" s="121">
        <f t="shared" si="12"/>
        <v>0</v>
      </c>
      <c r="BV56" s="122">
        <f t="shared" si="13"/>
        <v>0</v>
      </c>
      <c r="BW56" s="122">
        <f t="shared" si="9"/>
        <v>0</v>
      </c>
    </row>
    <row r="57" spans="1:75" x14ac:dyDescent="0.25">
      <c r="A57" s="42">
        <v>53</v>
      </c>
      <c r="B57" s="42" t="s">
        <v>1748</v>
      </c>
      <c r="C57" s="251" t="s">
        <v>1747</v>
      </c>
      <c r="D57" s="51"/>
      <c r="E57" s="238"/>
      <c r="F57" s="42" t="s">
        <v>1721</v>
      </c>
      <c r="G57" s="288"/>
      <c r="H57" s="41" t="str">
        <f t="shared" si="4"/>
        <v/>
      </c>
      <c r="I57" s="34">
        <f t="shared" si="5"/>
        <v>0</v>
      </c>
      <c r="J57" s="34">
        <f t="shared" si="6"/>
        <v>0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120">
        <f t="shared" si="10"/>
        <v>0</v>
      </c>
      <c r="BS57" s="120">
        <f t="shared" si="11"/>
        <v>0</v>
      </c>
      <c r="BT57" s="153">
        <f t="shared" si="8"/>
        <v>0</v>
      </c>
      <c r="BU57" s="121">
        <f t="shared" si="12"/>
        <v>0</v>
      </c>
      <c r="BV57" s="122">
        <f t="shared" si="13"/>
        <v>0</v>
      </c>
      <c r="BW57" s="122">
        <f t="shared" si="9"/>
        <v>0</v>
      </c>
    </row>
    <row r="58" spans="1:75" x14ac:dyDescent="0.25">
      <c r="A58" s="42">
        <v>54</v>
      </c>
      <c r="B58" s="42" t="s">
        <v>1748</v>
      </c>
      <c r="C58" s="251" t="s">
        <v>1747</v>
      </c>
      <c r="D58" s="51"/>
      <c r="E58" s="238"/>
      <c r="F58" s="42" t="s">
        <v>1721</v>
      </c>
      <c r="G58" s="288"/>
      <c r="H58" s="41" t="str">
        <f t="shared" si="4"/>
        <v/>
      </c>
      <c r="I58" s="34">
        <f t="shared" si="5"/>
        <v>0</v>
      </c>
      <c r="J58" s="34">
        <f t="shared" si="6"/>
        <v>0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120">
        <f t="shared" si="10"/>
        <v>0</v>
      </c>
      <c r="BS58" s="120">
        <f t="shared" si="11"/>
        <v>0</v>
      </c>
      <c r="BT58" s="153">
        <f t="shared" si="8"/>
        <v>0</v>
      </c>
      <c r="BU58" s="121">
        <f t="shared" si="12"/>
        <v>0</v>
      </c>
      <c r="BV58" s="122">
        <f t="shared" si="13"/>
        <v>0</v>
      </c>
      <c r="BW58" s="122">
        <f t="shared" si="9"/>
        <v>0</v>
      </c>
    </row>
    <row r="59" spans="1:75" x14ac:dyDescent="0.25">
      <c r="A59" s="42">
        <v>55</v>
      </c>
      <c r="B59" s="42" t="s">
        <v>1748</v>
      </c>
      <c r="C59" s="251" t="s">
        <v>1747</v>
      </c>
      <c r="D59" s="51"/>
      <c r="E59" s="238"/>
      <c r="F59" s="42" t="s">
        <v>1721</v>
      </c>
      <c r="G59" s="288"/>
      <c r="H59" s="41" t="str">
        <f t="shared" si="4"/>
        <v/>
      </c>
      <c r="I59" s="34">
        <f t="shared" si="5"/>
        <v>0</v>
      </c>
      <c r="J59" s="34">
        <f t="shared" si="6"/>
        <v>0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120">
        <f t="shared" si="10"/>
        <v>0</v>
      </c>
      <c r="BS59" s="120">
        <f t="shared" si="11"/>
        <v>0</v>
      </c>
      <c r="BT59" s="153">
        <f t="shared" si="8"/>
        <v>0</v>
      </c>
      <c r="BU59" s="121">
        <f t="shared" si="12"/>
        <v>0</v>
      </c>
      <c r="BV59" s="122">
        <f t="shared" si="13"/>
        <v>0</v>
      </c>
      <c r="BW59" s="122">
        <f t="shared" si="9"/>
        <v>0</v>
      </c>
    </row>
    <row r="60" spans="1:75" x14ac:dyDescent="0.25">
      <c r="A60" s="42">
        <v>56</v>
      </c>
      <c r="B60" s="42" t="s">
        <v>1748</v>
      </c>
      <c r="C60" s="251" t="s">
        <v>1747</v>
      </c>
      <c r="D60" s="51"/>
      <c r="E60" s="238"/>
      <c r="F60" s="42" t="s">
        <v>1721</v>
      </c>
      <c r="G60" s="288"/>
      <c r="H60" s="41" t="str">
        <f t="shared" si="4"/>
        <v/>
      </c>
      <c r="I60" s="34">
        <f t="shared" si="5"/>
        <v>0</v>
      </c>
      <c r="J60" s="34">
        <f t="shared" si="6"/>
        <v>0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120">
        <f t="shared" si="10"/>
        <v>0</v>
      </c>
      <c r="BS60" s="120">
        <f t="shared" si="11"/>
        <v>0</v>
      </c>
      <c r="BT60" s="153">
        <f t="shared" si="8"/>
        <v>0</v>
      </c>
      <c r="BU60" s="121">
        <f t="shared" si="12"/>
        <v>0</v>
      </c>
      <c r="BV60" s="122">
        <f t="shared" si="13"/>
        <v>0</v>
      </c>
      <c r="BW60" s="122">
        <f t="shared" si="9"/>
        <v>0</v>
      </c>
    </row>
    <row r="61" spans="1:75" x14ac:dyDescent="0.25">
      <c r="A61" s="42">
        <v>57</v>
      </c>
      <c r="B61" s="42" t="s">
        <v>1748</v>
      </c>
      <c r="C61" s="251" t="s">
        <v>1747</v>
      </c>
      <c r="D61" s="51"/>
      <c r="E61" s="238"/>
      <c r="F61" s="42" t="s">
        <v>1721</v>
      </c>
      <c r="G61" s="288"/>
      <c r="H61" s="41" t="str">
        <f t="shared" si="4"/>
        <v/>
      </c>
      <c r="I61" s="34">
        <f t="shared" si="5"/>
        <v>0</v>
      </c>
      <c r="J61" s="34">
        <f t="shared" si="6"/>
        <v>0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120">
        <f t="shared" si="10"/>
        <v>0</v>
      </c>
      <c r="BS61" s="120">
        <f t="shared" si="11"/>
        <v>0</v>
      </c>
      <c r="BT61" s="153">
        <f t="shared" si="8"/>
        <v>0</v>
      </c>
      <c r="BU61" s="121">
        <f t="shared" si="12"/>
        <v>0</v>
      </c>
      <c r="BV61" s="122">
        <f t="shared" si="13"/>
        <v>0</v>
      </c>
      <c r="BW61" s="122">
        <f t="shared" si="9"/>
        <v>0</v>
      </c>
    </row>
    <row r="62" spans="1:75" x14ac:dyDescent="0.25">
      <c r="A62" s="42">
        <v>58</v>
      </c>
      <c r="B62" s="42" t="s">
        <v>1748</v>
      </c>
      <c r="C62" s="251" t="s">
        <v>1747</v>
      </c>
      <c r="D62" s="51"/>
      <c r="E62" s="238"/>
      <c r="F62" s="42" t="s">
        <v>1721</v>
      </c>
      <c r="G62" s="288"/>
      <c r="H62" s="41" t="str">
        <f t="shared" si="4"/>
        <v/>
      </c>
      <c r="I62" s="34">
        <f t="shared" si="5"/>
        <v>0</v>
      </c>
      <c r="J62" s="34">
        <f t="shared" si="6"/>
        <v>0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120">
        <f t="shared" si="10"/>
        <v>0</v>
      </c>
      <c r="BS62" s="120">
        <f t="shared" si="11"/>
        <v>0</v>
      </c>
      <c r="BT62" s="153">
        <f t="shared" si="8"/>
        <v>0</v>
      </c>
      <c r="BU62" s="121">
        <f t="shared" si="12"/>
        <v>0</v>
      </c>
      <c r="BV62" s="122">
        <f t="shared" si="13"/>
        <v>0</v>
      </c>
      <c r="BW62" s="122">
        <f t="shared" si="9"/>
        <v>0</v>
      </c>
    </row>
    <row r="63" spans="1:75" x14ac:dyDescent="0.25">
      <c r="A63" s="42">
        <v>59</v>
      </c>
      <c r="B63" s="42" t="s">
        <v>1748</v>
      </c>
      <c r="C63" s="251" t="s">
        <v>1747</v>
      </c>
      <c r="D63" s="51"/>
      <c r="E63" s="238"/>
      <c r="F63" s="42" t="s">
        <v>1721</v>
      </c>
      <c r="G63" s="288"/>
      <c r="H63" s="41" t="str">
        <f t="shared" si="4"/>
        <v/>
      </c>
      <c r="I63" s="34">
        <f t="shared" si="5"/>
        <v>0</v>
      </c>
      <c r="J63" s="34">
        <f t="shared" si="6"/>
        <v>0</v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120">
        <f t="shared" si="10"/>
        <v>0</v>
      </c>
      <c r="BS63" s="120">
        <f t="shared" si="11"/>
        <v>0</v>
      </c>
      <c r="BT63" s="153">
        <f t="shared" si="8"/>
        <v>0</v>
      </c>
      <c r="BU63" s="121">
        <f t="shared" si="12"/>
        <v>0</v>
      </c>
      <c r="BV63" s="122">
        <f t="shared" si="13"/>
        <v>0</v>
      </c>
      <c r="BW63" s="122">
        <f t="shared" si="9"/>
        <v>0</v>
      </c>
    </row>
    <row r="64" spans="1:75" x14ac:dyDescent="0.25">
      <c r="A64" s="42">
        <v>60</v>
      </c>
      <c r="B64" s="42" t="s">
        <v>1748</v>
      </c>
      <c r="C64" s="251" t="s">
        <v>1747</v>
      </c>
      <c r="D64" s="51"/>
      <c r="E64" s="238"/>
      <c r="F64" s="42" t="s">
        <v>1721</v>
      </c>
      <c r="G64" s="288"/>
      <c r="H64" s="41" t="str">
        <f t="shared" si="4"/>
        <v/>
      </c>
      <c r="I64" s="34">
        <f t="shared" si="5"/>
        <v>0</v>
      </c>
      <c r="J64" s="34">
        <f t="shared" si="6"/>
        <v>0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120">
        <f t="shared" si="10"/>
        <v>0</v>
      </c>
      <c r="BS64" s="120">
        <f t="shared" si="11"/>
        <v>0</v>
      </c>
      <c r="BT64" s="153">
        <f t="shared" si="8"/>
        <v>0</v>
      </c>
      <c r="BU64" s="121">
        <f t="shared" si="12"/>
        <v>0</v>
      </c>
      <c r="BV64" s="122">
        <f t="shared" si="13"/>
        <v>0</v>
      </c>
      <c r="BW64" s="122">
        <f t="shared" si="9"/>
        <v>0</v>
      </c>
    </row>
    <row r="65" spans="1:75" x14ac:dyDescent="0.25">
      <c r="A65" s="42">
        <v>61</v>
      </c>
      <c r="B65" s="42" t="s">
        <v>1748</v>
      </c>
      <c r="C65" s="251" t="s">
        <v>1747</v>
      </c>
      <c r="D65" s="51"/>
      <c r="E65" s="238"/>
      <c r="F65" s="42" t="s">
        <v>1721</v>
      </c>
      <c r="G65" s="288"/>
      <c r="H65" s="41" t="str">
        <f t="shared" si="4"/>
        <v/>
      </c>
      <c r="I65" s="34">
        <f t="shared" si="5"/>
        <v>0</v>
      </c>
      <c r="J65" s="34">
        <f t="shared" si="6"/>
        <v>0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120">
        <f t="shared" si="10"/>
        <v>0</v>
      </c>
      <c r="BS65" s="120">
        <f t="shared" si="11"/>
        <v>0</v>
      </c>
      <c r="BT65" s="153">
        <f t="shared" si="8"/>
        <v>0</v>
      </c>
      <c r="BU65" s="121">
        <f t="shared" si="12"/>
        <v>0</v>
      </c>
      <c r="BV65" s="122">
        <f t="shared" si="13"/>
        <v>0</v>
      </c>
      <c r="BW65" s="122">
        <f t="shared" si="9"/>
        <v>0</v>
      </c>
    </row>
    <row r="66" spans="1:75" x14ac:dyDescent="0.25">
      <c r="A66" s="42">
        <v>62</v>
      </c>
      <c r="B66" s="42" t="s">
        <v>1748</v>
      </c>
      <c r="C66" s="251" t="s">
        <v>1747</v>
      </c>
      <c r="D66" s="51"/>
      <c r="E66" s="238"/>
      <c r="F66" s="42" t="s">
        <v>1721</v>
      </c>
      <c r="G66" s="288"/>
      <c r="H66" s="41" t="str">
        <f t="shared" si="4"/>
        <v/>
      </c>
      <c r="I66" s="34">
        <f t="shared" si="5"/>
        <v>0</v>
      </c>
      <c r="J66" s="34">
        <f t="shared" si="6"/>
        <v>0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120">
        <f t="shared" si="10"/>
        <v>0</v>
      </c>
      <c r="BS66" s="120">
        <f t="shared" si="11"/>
        <v>0</v>
      </c>
      <c r="BT66" s="153">
        <f t="shared" si="8"/>
        <v>0</v>
      </c>
      <c r="BU66" s="121">
        <f t="shared" si="12"/>
        <v>0</v>
      </c>
      <c r="BV66" s="122">
        <f t="shared" si="13"/>
        <v>0</v>
      </c>
      <c r="BW66" s="122">
        <f t="shared" si="9"/>
        <v>0</v>
      </c>
    </row>
    <row r="67" spans="1:75" x14ac:dyDescent="0.25">
      <c r="A67" s="42">
        <v>63</v>
      </c>
      <c r="B67" s="42" t="s">
        <v>1748</v>
      </c>
      <c r="C67" s="251" t="s">
        <v>1747</v>
      </c>
      <c r="D67" s="51"/>
      <c r="E67" s="238"/>
      <c r="F67" s="42" t="s">
        <v>1721</v>
      </c>
      <c r="G67" s="288"/>
      <c r="H67" s="41" t="str">
        <f t="shared" si="4"/>
        <v/>
      </c>
      <c r="I67" s="34">
        <f t="shared" si="5"/>
        <v>0</v>
      </c>
      <c r="J67" s="34">
        <f t="shared" si="6"/>
        <v>0</v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120">
        <f t="shared" si="10"/>
        <v>0</v>
      </c>
      <c r="BS67" s="120">
        <f t="shared" si="11"/>
        <v>0</v>
      </c>
      <c r="BT67" s="153">
        <f t="shared" si="8"/>
        <v>0</v>
      </c>
      <c r="BU67" s="121">
        <f t="shared" si="12"/>
        <v>0</v>
      </c>
      <c r="BV67" s="122">
        <f t="shared" si="13"/>
        <v>0</v>
      </c>
      <c r="BW67" s="122">
        <f t="shared" si="9"/>
        <v>0</v>
      </c>
    </row>
    <row r="68" spans="1:75" x14ac:dyDescent="0.25">
      <c r="A68" s="42">
        <v>64</v>
      </c>
      <c r="B68" s="42" t="s">
        <v>1748</v>
      </c>
      <c r="C68" s="251" t="s">
        <v>1747</v>
      </c>
      <c r="D68" s="51"/>
      <c r="E68" s="238"/>
      <c r="F68" s="42" t="s">
        <v>1721</v>
      </c>
      <c r="G68" s="288"/>
      <c r="H68" s="41" t="str">
        <f t="shared" si="4"/>
        <v/>
      </c>
      <c r="I68" s="34">
        <f t="shared" si="5"/>
        <v>0</v>
      </c>
      <c r="J68" s="34">
        <f t="shared" si="6"/>
        <v>0</v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120">
        <f t="shared" si="10"/>
        <v>0</v>
      </c>
      <c r="BS68" s="120">
        <f t="shared" si="11"/>
        <v>0</v>
      </c>
      <c r="BT68" s="153">
        <f t="shared" si="8"/>
        <v>0</v>
      </c>
      <c r="BU68" s="121">
        <f t="shared" si="12"/>
        <v>0</v>
      </c>
      <c r="BV68" s="122">
        <f t="shared" si="13"/>
        <v>0</v>
      </c>
      <c r="BW68" s="122">
        <f t="shared" si="9"/>
        <v>0</v>
      </c>
    </row>
    <row r="69" spans="1:75" x14ac:dyDescent="0.25">
      <c r="A69" s="42">
        <v>65</v>
      </c>
      <c r="B69" s="42" t="s">
        <v>1748</v>
      </c>
      <c r="C69" s="251" t="s">
        <v>1747</v>
      </c>
      <c r="D69" s="51"/>
      <c r="E69" s="238"/>
      <c r="F69" s="42" t="s">
        <v>1721</v>
      </c>
      <c r="G69" s="288"/>
      <c r="H69" s="41" t="str">
        <f t="shared" si="4"/>
        <v/>
      </c>
      <c r="I69" s="34">
        <f t="shared" si="5"/>
        <v>0</v>
      </c>
      <c r="J69" s="34">
        <f t="shared" si="6"/>
        <v>0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120">
        <f t="shared" ref="BR69:BR100" si="14">IF(F69="Straight Time",SUM(K69:BQ69),0)</f>
        <v>0</v>
      </c>
      <c r="BS69" s="120">
        <f t="shared" ref="BS69:BS100" si="15">IF(F69="Overtime",SUM(K69:BQ69),0)</f>
        <v>0</v>
      </c>
      <c r="BT69" s="153">
        <f t="shared" si="8"/>
        <v>0</v>
      </c>
      <c r="BU69" s="121">
        <f t="shared" ref="BU69:BU100" si="16">BR69*J69</f>
        <v>0</v>
      </c>
      <c r="BV69" s="122">
        <f t="shared" ref="BV69:BV100" si="17">BS69*J69</f>
        <v>0</v>
      </c>
      <c r="BW69" s="122">
        <f t="shared" si="9"/>
        <v>0</v>
      </c>
    </row>
    <row r="70" spans="1:75" x14ac:dyDescent="0.25">
      <c r="A70" s="42">
        <v>66</v>
      </c>
      <c r="B70" s="42" t="s">
        <v>1748</v>
      </c>
      <c r="C70" s="251" t="s">
        <v>1747</v>
      </c>
      <c r="D70" s="51"/>
      <c r="E70" s="238"/>
      <c r="F70" s="42" t="s">
        <v>1721</v>
      </c>
      <c r="G70" s="288"/>
      <c r="H70" s="41" t="str">
        <f t="shared" ref="H70:H119" si="18">IF(F70="Straight Time",$H$1,IF(F70="Overtime",$H$2,""))</f>
        <v/>
      </c>
      <c r="I70" s="34">
        <f t="shared" ref="I70:I119" si="19">IF(H70="",0,ROUND(G70*H70,2))</f>
        <v>0</v>
      </c>
      <c r="J70" s="34">
        <f t="shared" ref="J70:J119" si="20">IF(G70="",0,G70+I70)</f>
        <v>0</v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120">
        <f t="shared" si="14"/>
        <v>0</v>
      </c>
      <c r="BS70" s="120">
        <f t="shared" si="15"/>
        <v>0</v>
      </c>
      <c r="BT70" s="153">
        <f t="shared" ref="BT70:BT119" si="21">IF(F70="Premium",SUM(K70:BQ70),0)</f>
        <v>0</v>
      </c>
      <c r="BU70" s="121">
        <f t="shared" si="16"/>
        <v>0</v>
      </c>
      <c r="BV70" s="122">
        <f t="shared" si="17"/>
        <v>0</v>
      </c>
      <c r="BW70" s="122">
        <f t="shared" ref="BW70:BW119" si="22">BT70*J70</f>
        <v>0</v>
      </c>
    </row>
    <row r="71" spans="1:75" x14ac:dyDescent="0.25">
      <c r="A71" s="42">
        <v>67</v>
      </c>
      <c r="B71" s="42" t="s">
        <v>1748</v>
      </c>
      <c r="C71" s="251" t="s">
        <v>1747</v>
      </c>
      <c r="D71" s="51"/>
      <c r="E71" s="238"/>
      <c r="F71" s="42" t="s">
        <v>1721</v>
      </c>
      <c r="G71" s="288"/>
      <c r="H71" s="41" t="str">
        <f t="shared" si="18"/>
        <v/>
      </c>
      <c r="I71" s="34">
        <f t="shared" si="19"/>
        <v>0</v>
      </c>
      <c r="J71" s="34">
        <f t="shared" si="20"/>
        <v>0</v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120">
        <f t="shared" si="14"/>
        <v>0</v>
      </c>
      <c r="BS71" s="120">
        <f t="shared" si="15"/>
        <v>0</v>
      </c>
      <c r="BT71" s="153">
        <f t="shared" si="21"/>
        <v>0</v>
      </c>
      <c r="BU71" s="121">
        <f t="shared" si="16"/>
        <v>0</v>
      </c>
      <c r="BV71" s="122">
        <f t="shared" si="17"/>
        <v>0</v>
      </c>
      <c r="BW71" s="122">
        <f t="shared" si="22"/>
        <v>0</v>
      </c>
    </row>
    <row r="72" spans="1:75" x14ac:dyDescent="0.25">
      <c r="A72" s="42">
        <v>68</v>
      </c>
      <c r="B72" s="42" t="s">
        <v>1748</v>
      </c>
      <c r="C72" s="251" t="s">
        <v>1747</v>
      </c>
      <c r="D72" s="51"/>
      <c r="E72" s="238"/>
      <c r="F72" s="42" t="s">
        <v>1721</v>
      </c>
      <c r="G72" s="288"/>
      <c r="H72" s="41" t="str">
        <f t="shared" si="18"/>
        <v/>
      </c>
      <c r="I72" s="34">
        <f t="shared" si="19"/>
        <v>0</v>
      </c>
      <c r="J72" s="34">
        <f t="shared" si="20"/>
        <v>0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120">
        <f t="shared" si="14"/>
        <v>0</v>
      </c>
      <c r="BS72" s="120">
        <f t="shared" si="15"/>
        <v>0</v>
      </c>
      <c r="BT72" s="153">
        <f t="shared" si="21"/>
        <v>0</v>
      </c>
      <c r="BU72" s="121">
        <f t="shared" si="16"/>
        <v>0</v>
      </c>
      <c r="BV72" s="122">
        <f t="shared" si="17"/>
        <v>0</v>
      </c>
      <c r="BW72" s="122">
        <f t="shared" si="22"/>
        <v>0</v>
      </c>
    </row>
    <row r="73" spans="1:75" x14ac:dyDescent="0.25">
      <c r="A73" s="42">
        <v>69</v>
      </c>
      <c r="B73" s="42" t="s">
        <v>1748</v>
      </c>
      <c r="C73" s="251" t="s">
        <v>1747</v>
      </c>
      <c r="D73" s="51"/>
      <c r="E73" s="238"/>
      <c r="F73" s="42" t="s">
        <v>1721</v>
      </c>
      <c r="G73" s="288"/>
      <c r="H73" s="41" t="str">
        <f t="shared" si="18"/>
        <v/>
      </c>
      <c r="I73" s="34">
        <f t="shared" si="19"/>
        <v>0</v>
      </c>
      <c r="J73" s="34">
        <f t="shared" si="20"/>
        <v>0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120">
        <f t="shared" si="14"/>
        <v>0</v>
      </c>
      <c r="BS73" s="120">
        <f t="shared" si="15"/>
        <v>0</v>
      </c>
      <c r="BT73" s="153">
        <f t="shared" si="21"/>
        <v>0</v>
      </c>
      <c r="BU73" s="121">
        <f t="shared" si="16"/>
        <v>0</v>
      </c>
      <c r="BV73" s="122">
        <f t="shared" si="17"/>
        <v>0</v>
      </c>
      <c r="BW73" s="122">
        <f t="shared" si="22"/>
        <v>0</v>
      </c>
    </row>
    <row r="74" spans="1:75" x14ac:dyDescent="0.25">
      <c r="A74" s="42">
        <v>70</v>
      </c>
      <c r="B74" s="42" t="s">
        <v>1748</v>
      </c>
      <c r="C74" s="251" t="s">
        <v>1747</v>
      </c>
      <c r="D74" s="51"/>
      <c r="E74" s="238"/>
      <c r="F74" s="42" t="s">
        <v>1721</v>
      </c>
      <c r="G74" s="288"/>
      <c r="H74" s="41" t="str">
        <f t="shared" si="18"/>
        <v/>
      </c>
      <c r="I74" s="34">
        <f t="shared" si="19"/>
        <v>0</v>
      </c>
      <c r="J74" s="34">
        <f t="shared" si="20"/>
        <v>0</v>
      </c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120">
        <f t="shared" si="14"/>
        <v>0</v>
      </c>
      <c r="BS74" s="120">
        <f t="shared" si="15"/>
        <v>0</v>
      </c>
      <c r="BT74" s="153">
        <f t="shared" si="21"/>
        <v>0</v>
      </c>
      <c r="BU74" s="121">
        <f t="shared" si="16"/>
        <v>0</v>
      </c>
      <c r="BV74" s="122">
        <f t="shared" si="17"/>
        <v>0</v>
      </c>
      <c r="BW74" s="122">
        <f t="shared" si="22"/>
        <v>0</v>
      </c>
    </row>
    <row r="75" spans="1:75" x14ac:dyDescent="0.25">
      <c r="A75" s="42">
        <v>71</v>
      </c>
      <c r="B75" s="42" t="s">
        <v>1748</v>
      </c>
      <c r="C75" s="251" t="s">
        <v>1747</v>
      </c>
      <c r="D75" s="51"/>
      <c r="E75" s="238"/>
      <c r="F75" s="42" t="s">
        <v>1721</v>
      </c>
      <c r="G75" s="288"/>
      <c r="H75" s="41" t="str">
        <f t="shared" si="18"/>
        <v/>
      </c>
      <c r="I75" s="34">
        <f t="shared" si="19"/>
        <v>0</v>
      </c>
      <c r="J75" s="34">
        <f t="shared" si="20"/>
        <v>0</v>
      </c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120">
        <f t="shared" si="14"/>
        <v>0</v>
      </c>
      <c r="BS75" s="120">
        <f t="shared" si="15"/>
        <v>0</v>
      </c>
      <c r="BT75" s="153">
        <f t="shared" si="21"/>
        <v>0</v>
      </c>
      <c r="BU75" s="121">
        <f t="shared" si="16"/>
        <v>0</v>
      </c>
      <c r="BV75" s="122">
        <f t="shared" si="17"/>
        <v>0</v>
      </c>
      <c r="BW75" s="122">
        <f t="shared" si="22"/>
        <v>0</v>
      </c>
    </row>
    <row r="76" spans="1:75" x14ac:dyDescent="0.25">
      <c r="A76" s="42">
        <v>72</v>
      </c>
      <c r="B76" s="42" t="s">
        <v>1748</v>
      </c>
      <c r="C76" s="251" t="s">
        <v>1747</v>
      </c>
      <c r="D76" s="51"/>
      <c r="E76" s="238"/>
      <c r="F76" s="42" t="s">
        <v>1721</v>
      </c>
      <c r="G76" s="288"/>
      <c r="H76" s="41" t="str">
        <f t="shared" si="18"/>
        <v/>
      </c>
      <c r="I76" s="34">
        <f t="shared" si="19"/>
        <v>0</v>
      </c>
      <c r="J76" s="34">
        <f t="shared" si="20"/>
        <v>0</v>
      </c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120">
        <f t="shared" si="14"/>
        <v>0</v>
      </c>
      <c r="BS76" s="120">
        <f t="shared" si="15"/>
        <v>0</v>
      </c>
      <c r="BT76" s="153">
        <f t="shared" si="21"/>
        <v>0</v>
      </c>
      <c r="BU76" s="121">
        <f t="shared" si="16"/>
        <v>0</v>
      </c>
      <c r="BV76" s="122">
        <f t="shared" si="17"/>
        <v>0</v>
      </c>
      <c r="BW76" s="122">
        <f t="shared" si="22"/>
        <v>0</v>
      </c>
    </row>
    <row r="77" spans="1:75" x14ac:dyDescent="0.25">
      <c r="A77" s="42">
        <v>73</v>
      </c>
      <c r="B77" s="42" t="s">
        <v>1748</v>
      </c>
      <c r="C77" s="251" t="s">
        <v>1747</v>
      </c>
      <c r="D77" s="51"/>
      <c r="E77" s="238"/>
      <c r="F77" s="42" t="s">
        <v>1721</v>
      </c>
      <c r="G77" s="288"/>
      <c r="H77" s="41" t="str">
        <f t="shared" si="18"/>
        <v/>
      </c>
      <c r="I77" s="34">
        <f t="shared" si="19"/>
        <v>0</v>
      </c>
      <c r="J77" s="34">
        <f t="shared" si="20"/>
        <v>0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120">
        <f t="shared" si="14"/>
        <v>0</v>
      </c>
      <c r="BS77" s="120">
        <f t="shared" si="15"/>
        <v>0</v>
      </c>
      <c r="BT77" s="153">
        <f t="shared" si="21"/>
        <v>0</v>
      </c>
      <c r="BU77" s="121">
        <f t="shared" si="16"/>
        <v>0</v>
      </c>
      <c r="BV77" s="122">
        <f t="shared" si="17"/>
        <v>0</v>
      </c>
      <c r="BW77" s="122">
        <f t="shared" si="22"/>
        <v>0</v>
      </c>
    </row>
    <row r="78" spans="1:75" x14ac:dyDescent="0.25">
      <c r="A78" s="42">
        <v>74</v>
      </c>
      <c r="B78" s="42" t="s">
        <v>1748</v>
      </c>
      <c r="C78" s="251" t="s">
        <v>1747</v>
      </c>
      <c r="D78" s="51"/>
      <c r="E78" s="238"/>
      <c r="F78" s="42" t="s">
        <v>1721</v>
      </c>
      <c r="G78" s="288"/>
      <c r="H78" s="41" t="str">
        <f t="shared" si="18"/>
        <v/>
      </c>
      <c r="I78" s="34">
        <f t="shared" si="19"/>
        <v>0</v>
      </c>
      <c r="J78" s="34">
        <f t="shared" si="20"/>
        <v>0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120">
        <f t="shared" si="14"/>
        <v>0</v>
      </c>
      <c r="BS78" s="120">
        <f t="shared" si="15"/>
        <v>0</v>
      </c>
      <c r="BT78" s="153">
        <f t="shared" si="21"/>
        <v>0</v>
      </c>
      <c r="BU78" s="121">
        <f t="shared" si="16"/>
        <v>0</v>
      </c>
      <c r="BV78" s="122">
        <f t="shared" si="17"/>
        <v>0</v>
      </c>
      <c r="BW78" s="122">
        <f t="shared" si="22"/>
        <v>0</v>
      </c>
    </row>
    <row r="79" spans="1:75" x14ac:dyDescent="0.25">
      <c r="A79" s="42">
        <v>75</v>
      </c>
      <c r="B79" s="42" t="s">
        <v>1748</v>
      </c>
      <c r="C79" s="251" t="s">
        <v>1747</v>
      </c>
      <c r="D79" s="51"/>
      <c r="E79" s="238"/>
      <c r="F79" s="42" t="s">
        <v>1721</v>
      </c>
      <c r="G79" s="288"/>
      <c r="H79" s="41" t="str">
        <f t="shared" si="18"/>
        <v/>
      </c>
      <c r="I79" s="34">
        <f t="shared" si="19"/>
        <v>0</v>
      </c>
      <c r="J79" s="34">
        <f t="shared" si="20"/>
        <v>0</v>
      </c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120">
        <f t="shared" si="14"/>
        <v>0</v>
      </c>
      <c r="BS79" s="120">
        <f t="shared" si="15"/>
        <v>0</v>
      </c>
      <c r="BT79" s="153">
        <f t="shared" si="21"/>
        <v>0</v>
      </c>
      <c r="BU79" s="121">
        <f t="shared" si="16"/>
        <v>0</v>
      </c>
      <c r="BV79" s="122">
        <f t="shared" si="17"/>
        <v>0</v>
      </c>
      <c r="BW79" s="122">
        <f t="shared" si="22"/>
        <v>0</v>
      </c>
    </row>
    <row r="80" spans="1:75" x14ac:dyDescent="0.25">
      <c r="A80" s="42">
        <v>76</v>
      </c>
      <c r="B80" s="42" t="s">
        <v>1748</v>
      </c>
      <c r="C80" s="251" t="s">
        <v>1747</v>
      </c>
      <c r="D80" s="51"/>
      <c r="E80" s="238"/>
      <c r="F80" s="42" t="s">
        <v>1721</v>
      </c>
      <c r="G80" s="288"/>
      <c r="H80" s="41" t="str">
        <f t="shared" si="18"/>
        <v/>
      </c>
      <c r="I80" s="34">
        <f t="shared" si="19"/>
        <v>0</v>
      </c>
      <c r="J80" s="34">
        <f t="shared" si="20"/>
        <v>0</v>
      </c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120">
        <f t="shared" si="14"/>
        <v>0</v>
      </c>
      <c r="BS80" s="120">
        <f t="shared" si="15"/>
        <v>0</v>
      </c>
      <c r="BT80" s="153">
        <f t="shared" si="21"/>
        <v>0</v>
      </c>
      <c r="BU80" s="121">
        <f t="shared" si="16"/>
        <v>0</v>
      </c>
      <c r="BV80" s="122">
        <f t="shared" si="17"/>
        <v>0</v>
      </c>
      <c r="BW80" s="122">
        <f t="shared" si="22"/>
        <v>0</v>
      </c>
    </row>
    <row r="81" spans="1:75" x14ac:dyDescent="0.25">
      <c r="A81" s="42">
        <v>77</v>
      </c>
      <c r="B81" s="42" t="s">
        <v>1748</v>
      </c>
      <c r="C81" s="251" t="s">
        <v>1747</v>
      </c>
      <c r="D81" s="51"/>
      <c r="E81" s="238"/>
      <c r="F81" s="42" t="s">
        <v>1721</v>
      </c>
      <c r="G81" s="288"/>
      <c r="H81" s="41" t="str">
        <f t="shared" si="18"/>
        <v/>
      </c>
      <c r="I81" s="34">
        <f t="shared" si="19"/>
        <v>0</v>
      </c>
      <c r="J81" s="34">
        <f t="shared" si="20"/>
        <v>0</v>
      </c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120">
        <f t="shared" si="14"/>
        <v>0</v>
      </c>
      <c r="BS81" s="120">
        <f t="shared" si="15"/>
        <v>0</v>
      </c>
      <c r="BT81" s="153">
        <f t="shared" si="21"/>
        <v>0</v>
      </c>
      <c r="BU81" s="121">
        <f t="shared" si="16"/>
        <v>0</v>
      </c>
      <c r="BV81" s="122">
        <f t="shared" si="17"/>
        <v>0</v>
      </c>
      <c r="BW81" s="122">
        <f t="shared" si="22"/>
        <v>0</v>
      </c>
    </row>
    <row r="82" spans="1:75" x14ac:dyDescent="0.25">
      <c r="A82" s="42">
        <v>78</v>
      </c>
      <c r="B82" s="42" t="s">
        <v>1748</v>
      </c>
      <c r="C82" s="251" t="s">
        <v>1747</v>
      </c>
      <c r="D82" s="51"/>
      <c r="E82" s="238"/>
      <c r="F82" s="42" t="s">
        <v>1721</v>
      </c>
      <c r="G82" s="288"/>
      <c r="H82" s="41" t="str">
        <f t="shared" si="18"/>
        <v/>
      </c>
      <c r="I82" s="34">
        <f t="shared" si="19"/>
        <v>0</v>
      </c>
      <c r="J82" s="34">
        <f t="shared" si="20"/>
        <v>0</v>
      </c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120">
        <f t="shared" si="14"/>
        <v>0</v>
      </c>
      <c r="BS82" s="120">
        <f t="shared" si="15"/>
        <v>0</v>
      </c>
      <c r="BT82" s="153">
        <f t="shared" si="21"/>
        <v>0</v>
      </c>
      <c r="BU82" s="121">
        <f t="shared" si="16"/>
        <v>0</v>
      </c>
      <c r="BV82" s="122">
        <f t="shared" si="17"/>
        <v>0</v>
      </c>
      <c r="BW82" s="122">
        <f t="shared" si="22"/>
        <v>0</v>
      </c>
    </row>
    <row r="83" spans="1:75" x14ac:dyDescent="0.25">
      <c r="A83" s="42">
        <v>79</v>
      </c>
      <c r="B83" s="42" t="s">
        <v>1748</v>
      </c>
      <c r="C83" s="251" t="s">
        <v>1747</v>
      </c>
      <c r="D83" s="51"/>
      <c r="E83" s="238"/>
      <c r="F83" s="42" t="s">
        <v>1721</v>
      </c>
      <c r="G83" s="288"/>
      <c r="H83" s="41" t="str">
        <f t="shared" si="18"/>
        <v/>
      </c>
      <c r="I83" s="34">
        <f t="shared" si="19"/>
        <v>0</v>
      </c>
      <c r="J83" s="34">
        <f t="shared" si="20"/>
        <v>0</v>
      </c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120">
        <f t="shared" si="14"/>
        <v>0</v>
      </c>
      <c r="BS83" s="120">
        <f t="shared" si="15"/>
        <v>0</v>
      </c>
      <c r="BT83" s="153">
        <f t="shared" si="21"/>
        <v>0</v>
      </c>
      <c r="BU83" s="121">
        <f t="shared" si="16"/>
        <v>0</v>
      </c>
      <c r="BV83" s="122">
        <f t="shared" si="17"/>
        <v>0</v>
      </c>
      <c r="BW83" s="122">
        <f t="shared" si="22"/>
        <v>0</v>
      </c>
    </row>
    <row r="84" spans="1:75" x14ac:dyDescent="0.25">
      <c r="A84" s="42">
        <v>80</v>
      </c>
      <c r="B84" s="42" t="s">
        <v>1748</v>
      </c>
      <c r="C84" s="251" t="s">
        <v>1747</v>
      </c>
      <c r="D84" s="51"/>
      <c r="E84" s="238"/>
      <c r="F84" s="42" t="s">
        <v>1721</v>
      </c>
      <c r="G84" s="288"/>
      <c r="H84" s="41" t="str">
        <f t="shared" si="18"/>
        <v/>
      </c>
      <c r="I84" s="34">
        <f t="shared" si="19"/>
        <v>0</v>
      </c>
      <c r="J84" s="34">
        <f t="shared" si="20"/>
        <v>0</v>
      </c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120">
        <f t="shared" si="14"/>
        <v>0</v>
      </c>
      <c r="BS84" s="120">
        <f t="shared" si="15"/>
        <v>0</v>
      </c>
      <c r="BT84" s="153">
        <f t="shared" si="21"/>
        <v>0</v>
      </c>
      <c r="BU84" s="121">
        <f t="shared" si="16"/>
        <v>0</v>
      </c>
      <c r="BV84" s="122">
        <f t="shared" si="17"/>
        <v>0</v>
      </c>
      <c r="BW84" s="122">
        <f t="shared" si="22"/>
        <v>0</v>
      </c>
    </row>
    <row r="85" spans="1:75" x14ac:dyDescent="0.25">
      <c r="A85" s="42">
        <v>81</v>
      </c>
      <c r="B85" s="42" t="s">
        <v>1748</v>
      </c>
      <c r="C85" s="251" t="s">
        <v>1747</v>
      </c>
      <c r="D85" s="51"/>
      <c r="E85" s="238"/>
      <c r="F85" s="42" t="s">
        <v>1721</v>
      </c>
      <c r="G85" s="288"/>
      <c r="H85" s="41" t="str">
        <f t="shared" si="18"/>
        <v/>
      </c>
      <c r="I85" s="34">
        <f t="shared" si="19"/>
        <v>0</v>
      </c>
      <c r="J85" s="34">
        <f t="shared" si="20"/>
        <v>0</v>
      </c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120">
        <f t="shared" si="14"/>
        <v>0</v>
      </c>
      <c r="BS85" s="120">
        <f t="shared" si="15"/>
        <v>0</v>
      </c>
      <c r="BT85" s="153">
        <f t="shared" si="21"/>
        <v>0</v>
      </c>
      <c r="BU85" s="121">
        <f t="shared" si="16"/>
        <v>0</v>
      </c>
      <c r="BV85" s="122">
        <f t="shared" si="17"/>
        <v>0</v>
      </c>
      <c r="BW85" s="122">
        <f t="shared" si="22"/>
        <v>0</v>
      </c>
    </row>
    <row r="86" spans="1:75" x14ac:dyDescent="0.25">
      <c r="A86" s="42">
        <v>82</v>
      </c>
      <c r="B86" s="42" t="s">
        <v>1748</v>
      </c>
      <c r="C86" s="251" t="s">
        <v>1747</v>
      </c>
      <c r="D86" s="51"/>
      <c r="E86" s="238"/>
      <c r="F86" s="42" t="s">
        <v>1721</v>
      </c>
      <c r="G86" s="288"/>
      <c r="H86" s="41" t="str">
        <f t="shared" si="18"/>
        <v/>
      </c>
      <c r="I86" s="34">
        <f t="shared" si="19"/>
        <v>0</v>
      </c>
      <c r="J86" s="34">
        <f t="shared" si="20"/>
        <v>0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120">
        <f t="shared" si="14"/>
        <v>0</v>
      </c>
      <c r="BS86" s="120">
        <f t="shared" si="15"/>
        <v>0</v>
      </c>
      <c r="BT86" s="153">
        <f t="shared" si="21"/>
        <v>0</v>
      </c>
      <c r="BU86" s="121">
        <f t="shared" si="16"/>
        <v>0</v>
      </c>
      <c r="BV86" s="122">
        <f t="shared" si="17"/>
        <v>0</v>
      </c>
      <c r="BW86" s="122">
        <f t="shared" si="22"/>
        <v>0</v>
      </c>
    </row>
    <row r="87" spans="1:75" x14ac:dyDescent="0.25">
      <c r="A87" s="42">
        <v>83</v>
      </c>
      <c r="B87" s="42" t="s">
        <v>1748</v>
      </c>
      <c r="C87" s="251" t="s">
        <v>1747</v>
      </c>
      <c r="D87" s="51"/>
      <c r="E87" s="238"/>
      <c r="F87" s="42" t="s">
        <v>1721</v>
      </c>
      <c r="G87" s="288"/>
      <c r="H87" s="41" t="str">
        <f t="shared" si="18"/>
        <v/>
      </c>
      <c r="I87" s="34">
        <f t="shared" si="19"/>
        <v>0</v>
      </c>
      <c r="J87" s="34">
        <f t="shared" si="20"/>
        <v>0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120">
        <f t="shared" si="14"/>
        <v>0</v>
      </c>
      <c r="BS87" s="120">
        <f t="shared" si="15"/>
        <v>0</v>
      </c>
      <c r="BT87" s="153">
        <f t="shared" si="21"/>
        <v>0</v>
      </c>
      <c r="BU87" s="121">
        <f t="shared" si="16"/>
        <v>0</v>
      </c>
      <c r="BV87" s="122">
        <f t="shared" si="17"/>
        <v>0</v>
      </c>
      <c r="BW87" s="122">
        <f t="shared" si="22"/>
        <v>0</v>
      </c>
    </row>
    <row r="88" spans="1:75" x14ac:dyDescent="0.25">
      <c r="A88" s="42">
        <v>84</v>
      </c>
      <c r="B88" s="42" t="s">
        <v>1748</v>
      </c>
      <c r="C88" s="251" t="s">
        <v>1747</v>
      </c>
      <c r="D88" s="51"/>
      <c r="E88" s="238"/>
      <c r="F88" s="42" t="s">
        <v>1721</v>
      </c>
      <c r="G88" s="288"/>
      <c r="H88" s="41" t="str">
        <f t="shared" si="18"/>
        <v/>
      </c>
      <c r="I88" s="34">
        <f t="shared" si="19"/>
        <v>0</v>
      </c>
      <c r="J88" s="34">
        <f t="shared" si="20"/>
        <v>0</v>
      </c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120">
        <f t="shared" si="14"/>
        <v>0</v>
      </c>
      <c r="BS88" s="120">
        <f t="shared" si="15"/>
        <v>0</v>
      </c>
      <c r="BT88" s="153">
        <f t="shared" si="21"/>
        <v>0</v>
      </c>
      <c r="BU88" s="121">
        <f t="shared" si="16"/>
        <v>0</v>
      </c>
      <c r="BV88" s="122">
        <f t="shared" si="17"/>
        <v>0</v>
      </c>
      <c r="BW88" s="122">
        <f t="shared" si="22"/>
        <v>0</v>
      </c>
    </row>
    <row r="89" spans="1:75" x14ac:dyDescent="0.25">
      <c r="A89" s="42">
        <v>85</v>
      </c>
      <c r="B89" s="42" t="s">
        <v>1748</v>
      </c>
      <c r="C89" s="251" t="s">
        <v>1747</v>
      </c>
      <c r="D89" s="51"/>
      <c r="E89" s="238"/>
      <c r="F89" s="42" t="s">
        <v>1721</v>
      </c>
      <c r="G89" s="288"/>
      <c r="H89" s="41" t="str">
        <f t="shared" si="18"/>
        <v/>
      </c>
      <c r="I89" s="34">
        <f t="shared" si="19"/>
        <v>0</v>
      </c>
      <c r="J89" s="34">
        <f t="shared" si="20"/>
        <v>0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120">
        <f t="shared" si="14"/>
        <v>0</v>
      </c>
      <c r="BS89" s="120">
        <f t="shared" si="15"/>
        <v>0</v>
      </c>
      <c r="BT89" s="153">
        <f t="shared" si="21"/>
        <v>0</v>
      </c>
      <c r="BU89" s="121">
        <f t="shared" si="16"/>
        <v>0</v>
      </c>
      <c r="BV89" s="122">
        <f t="shared" si="17"/>
        <v>0</v>
      </c>
      <c r="BW89" s="122">
        <f t="shared" si="22"/>
        <v>0</v>
      </c>
    </row>
    <row r="90" spans="1:75" x14ac:dyDescent="0.25">
      <c r="A90" s="42">
        <v>86</v>
      </c>
      <c r="B90" s="42" t="s">
        <v>1748</v>
      </c>
      <c r="C90" s="251" t="s">
        <v>1747</v>
      </c>
      <c r="D90" s="51"/>
      <c r="E90" s="238"/>
      <c r="F90" s="42" t="s">
        <v>1721</v>
      </c>
      <c r="G90" s="288"/>
      <c r="H90" s="41" t="str">
        <f t="shared" si="18"/>
        <v/>
      </c>
      <c r="I90" s="34">
        <f t="shared" si="19"/>
        <v>0</v>
      </c>
      <c r="J90" s="34">
        <f t="shared" si="20"/>
        <v>0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120">
        <f t="shared" si="14"/>
        <v>0</v>
      </c>
      <c r="BS90" s="120">
        <f t="shared" si="15"/>
        <v>0</v>
      </c>
      <c r="BT90" s="153">
        <f t="shared" si="21"/>
        <v>0</v>
      </c>
      <c r="BU90" s="121">
        <f t="shared" si="16"/>
        <v>0</v>
      </c>
      <c r="BV90" s="122">
        <f t="shared" si="17"/>
        <v>0</v>
      </c>
      <c r="BW90" s="122">
        <f t="shared" si="22"/>
        <v>0</v>
      </c>
    </row>
    <row r="91" spans="1:75" x14ac:dyDescent="0.25">
      <c r="A91" s="42">
        <v>87</v>
      </c>
      <c r="B91" s="42" t="s">
        <v>1748</v>
      </c>
      <c r="C91" s="251" t="s">
        <v>1747</v>
      </c>
      <c r="D91" s="51"/>
      <c r="E91" s="238"/>
      <c r="F91" s="42" t="s">
        <v>1721</v>
      </c>
      <c r="G91" s="288"/>
      <c r="H91" s="41" t="str">
        <f t="shared" si="18"/>
        <v/>
      </c>
      <c r="I91" s="34">
        <f t="shared" si="19"/>
        <v>0</v>
      </c>
      <c r="J91" s="34">
        <f t="shared" si="20"/>
        <v>0</v>
      </c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120">
        <f t="shared" si="14"/>
        <v>0</v>
      </c>
      <c r="BS91" s="120">
        <f t="shared" si="15"/>
        <v>0</v>
      </c>
      <c r="BT91" s="153">
        <f t="shared" si="21"/>
        <v>0</v>
      </c>
      <c r="BU91" s="121">
        <f t="shared" si="16"/>
        <v>0</v>
      </c>
      <c r="BV91" s="122">
        <f t="shared" si="17"/>
        <v>0</v>
      </c>
      <c r="BW91" s="122">
        <f t="shared" si="22"/>
        <v>0</v>
      </c>
    </row>
    <row r="92" spans="1:75" x14ac:dyDescent="0.25">
      <c r="A92" s="42">
        <v>88</v>
      </c>
      <c r="B92" s="42" t="s">
        <v>1748</v>
      </c>
      <c r="C92" s="251" t="s">
        <v>1747</v>
      </c>
      <c r="D92" s="51"/>
      <c r="E92" s="238"/>
      <c r="F92" s="42" t="s">
        <v>1721</v>
      </c>
      <c r="G92" s="288"/>
      <c r="H92" s="41" t="str">
        <f t="shared" si="18"/>
        <v/>
      </c>
      <c r="I92" s="34">
        <f t="shared" si="19"/>
        <v>0</v>
      </c>
      <c r="J92" s="34">
        <f t="shared" si="20"/>
        <v>0</v>
      </c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120">
        <f t="shared" si="14"/>
        <v>0</v>
      </c>
      <c r="BS92" s="120">
        <f t="shared" si="15"/>
        <v>0</v>
      </c>
      <c r="BT92" s="153">
        <f t="shared" si="21"/>
        <v>0</v>
      </c>
      <c r="BU92" s="121">
        <f t="shared" si="16"/>
        <v>0</v>
      </c>
      <c r="BV92" s="122">
        <f t="shared" si="17"/>
        <v>0</v>
      </c>
      <c r="BW92" s="122">
        <f t="shared" si="22"/>
        <v>0</v>
      </c>
    </row>
    <row r="93" spans="1:75" x14ac:dyDescent="0.25">
      <c r="A93" s="42">
        <v>89</v>
      </c>
      <c r="B93" s="42" t="s">
        <v>1748</v>
      </c>
      <c r="C93" s="251" t="s">
        <v>1747</v>
      </c>
      <c r="D93" s="51"/>
      <c r="E93" s="238"/>
      <c r="F93" s="42" t="s">
        <v>1721</v>
      </c>
      <c r="G93" s="288"/>
      <c r="H93" s="41" t="str">
        <f t="shared" si="18"/>
        <v/>
      </c>
      <c r="I93" s="34">
        <f t="shared" si="19"/>
        <v>0</v>
      </c>
      <c r="J93" s="34">
        <f t="shared" si="20"/>
        <v>0</v>
      </c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120">
        <f t="shared" si="14"/>
        <v>0</v>
      </c>
      <c r="BS93" s="120">
        <f t="shared" si="15"/>
        <v>0</v>
      </c>
      <c r="BT93" s="153">
        <f t="shared" si="21"/>
        <v>0</v>
      </c>
      <c r="BU93" s="121">
        <f t="shared" si="16"/>
        <v>0</v>
      </c>
      <c r="BV93" s="122">
        <f t="shared" si="17"/>
        <v>0</v>
      </c>
      <c r="BW93" s="122">
        <f t="shared" si="22"/>
        <v>0</v>
      </c>
    </row>
    <row r="94" spans="1:75" x14ac:dyDescent="0.25">
      <c r="A94" s="42">
        <v>90</v>
      </c>
      <c r="B94" s="42" t="s">
        <v>1748</v>
      </c>
      <c r="C94" s="251" t="s">
        <v>1747</v>
      </c>
      <c r="D94" s="51"/>
      <c r="E94" s="238"/>
      <c r="F94" s="42" t="s">
        <v>1721</v>
      </c>
      <c r="G94" s="288"/>
      <c r="H94" s="41" t="str">
        <f t="shared" si="18"/>
        <v/>
      </c>
      <c r="I94" s="34">
        <f t="shared" si="19"/>
        <v>0</v>
      </c>
      <c r="J94" s="34">
        <f t="shared" si="20"/>
        <v>0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120">
        <f t="shared" si="14"/>
        <v>0</v>
      </c>
      <c r="BS94" s="120">
        <f t="shared" si="15"/>
        <v>0</v>
      </c>
      <c r="BT94" s="153">
        <f t="shared" si="21"/>
        <v>0</v>
      </c>
      <c r="BU94" s="121">
        <f t="shared" si="16"/>
        <v>0</v>
      </c>
      <c r="BV94" s="122">
        <f t="shared" si="17"/>
        <v>0</v>
      </c>
      <c r="BW94" s="122">
        <f t="shared" si="22"/>
        <v>0</v>
      </c>
    </row>
    <row r="95" spans="1:75" x14ac:dyDescent="0.25">
      <c r="A95" s="42">
        <v>91</v>
      </c>
      <c r="B95" s="42" t="s">
        <v>1748</v>
      </c>
      <c r="C95" s="251" t="s">
        <v>1747</v>
      </c>
      <c r="D95" s="51"/>
      <c r="E95" s="238"/>
      <c r="F95" s="42" t="s">
        <v>1721</v>
      </c>
      <c r="G95" s="288"/>
      <c r="H95" s="41" t="str">
        <f t="shared" si="18"/>
        <v/>
      </c>
      <c r="I95" s="34">
        <f t="shared" si="19"/>
        <v>0</v>
      </c>
      <c r="J95" s="34">
        <f t="shared" si="20"/>
        <v>0</v>
      </c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120">
        <f t="shared" si="14"/>
        <v>0</v>
      </c>
      <c r="BS95" s="120">
        <f t="shared" si="15"/>
        <v>0</v>
      </c>
      <c r="BT95" s="153">
        <f t="shared" si="21"/>
        <v>0</v>
      </c>
      <c r="BU95" s="121">
        <f t="shared" si="16"/>
        <v>0</v>
      </c>
      <c r="BV95" s="122">
        <f t="shared" si="17"/>
        <v>0</v>
      </c>
      <c r="BW95" s="122">
        <f t="shared" si="22"/>
        <v>0</v>
      </c>
    </row>
    <row r="96" spans="1:75" x14ac:dyDescent="0.25">
      <c r="A96" s="42">
        <v>92</v>
      </c>
      <c r="B96" s="42" t="s">
        <v>1748</v>
      </c>
      <c r="C96" s="251" t="s">
        <v>1747</v>
      </c>
      <c r="D96" s="51"/>
      <c r="E96" s="238"/>
      <c r="F96" s="42" t="s">
        <v>1721</v>
      </c>
      <c r="G96" s="288"/>
      <c r="H96" s="41" t="str">
        <f t="shared" si="18"/>
        <v/>
      </c>
      <c r="I96" s="34">
        <f t="shared" si="19"/>
        <v>0</v>
      </c>
      <c r="J96" s="34">
        <f t="shared" si="20"/>
        <v>0</v>
      </c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120">
        <f t="shared" si="14"/>
        <v>0</v>
      </c>
      <c r="BS96" s="120">
        <f t="shared" si="15"/>
        <v>0</v>
      </c>
      <c r="BT96" s="153">
        <f t="shared" si="21"/>
        <v>0</v>
      </c>
      <c r="BU96" s="121">
        <f t="shared" si="16"/>
        <v>0</v>
      </c>
      <c r="BV96" s="122">
        <f t="shared" si="17"/>
        <v>0</v>
      </c>
      <c r="BW96" s="122">
        <f t="shared" si="22"/>
        <v>0</v>
      </c>
    </row>
    <row r="97" spans="1:75" x14ac:dyDescent="0.25">
      <c r="A97" s="42">
        <v>93</v>
      </c>
      <c r="B97" s="42" t="s">
        <v>1748</v>
      </c>
      <c r="C97" s="251" t="s">
        <v>1747</v>
      </c>
      <c r="D97" s="51"/>
      <c r="E97" s="238"/>
      <c r="F97" s="42" t="s">
        <v>1721</v>
      </c>
      <c r="G97" s="288"/>
      <c r="H97" s="41" t="str">
        <f t="shared" si="18"/>
        <v/>
      </c>
      <c r="I97" s="34">
        <f t="shared" si="19"/>
        <v>0</v>
      </c>
      <c r="J97" s="34">
        <f t="shared" si="20"/>
        <v>0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120">
        <f t="shared" si="14"/>
        <v>0</v>
      </c>
      <c r="BS97" s="120">
        <f t="shared" si="15"/>
        <v>0</v>
      </c>
      <c r="BT97" s="153">
        <f t="shared" si="21"/>
        <v>0</v>
      </c>
      <c r="BU97" s="121">
        <f t="shared" si="16"/>
        <v>0</v>
      </c>
      <c r="BV97" s="122">
        <f t="shared" si="17"/>
        <v>0</v>
      </c>
      <c r="BW97" s="122">
        <f t="shared" si="22"/>
        <v>0</v>
      </c>
    </row>
    <row r="98" spans="1:75" x14ac:dyDescent="0.25">
      <c r="A98" s="42">
        <v>94</v>
      </c>
      <c r="B98" s="42" t="s">
        <v>1748</v>
      </c>
      <c r="C98" s="251" t="s">
        <v>1747</v>
      </c>
      <c r="D98" s="51"/>
      <c r="E98" s="238"/>
      <c r="F98" s="42" t="s">
        <v>1721</v>
      </c>
      <c r="G98" s="288"/>
      <c r="H98" s="41" t="str">
        <f t="shared" si="18"/>
        <v/>
      </c>
      <c r="I98" s="34">
        <f t="shared" si="19"/>
        <v>0</v>
      </c>
      <c r="J98" s="34">
        <f t="shared" si="20"/>
        <v>0</v>
      </c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120">
        <f t="shared" si="14"/>
        <v>0</v>
      </c>
      <c r="BS98" s="120">
        <f t="shared" si="15"/>
        <v>0</v>
      </c>
      <c r="BT98" s="153">
        <f t="shared" si="21"/>
        <v>0</v>
      </c>
      <c r="BU98" s="121">
        <f t="shared" si="16"/>
        <v>0</v>
      </c>
      <c r="BV98" s="122">
        <f t="shared" si="17"/>
        <v>0</v>
      </c>
      <c r="BW98" s="122">
        <f t="shared" si="22"/>
        <v>0</v>
      </c>
    </row>
    <row r="99" spans="1:75" x14ac:dyDescent="0.25">
      <c r="A99" s="42">
        <v>95</v>
      </c>
      <c r="B99" s="42" t="s">
        <v>1748</v>
      </c>
      <c r="C99" s="251" t="s">
        <v>1747</v>
      </c>
      <c r="D99" s="51"/>
      <c r="E99" s="238"/>
      <c r="F99" s="42" t="s">
        <v>1721</v>
      </c>
      <c r="G99" s="288"/>
      <c r="H99" s="41" t="str">
        <f t="shared" si="18"/>
        <v/>
      </c>
      <c r="I99" s="34">
        <f t="shared" si="19"/>
        <v>0</v>
      </c>
      <c r="J99" s="34">
        <f t="shared" si="20"/>
        <v>0</v>
      </c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120">
        <f t="shared" si="14"/>
        <v>0</v>
      </c>
      <c r="BS99" s="120">
        <f t="shared" si="15"/>
        <v>0</v>
      </c>
      <c r="BT99" s="153">
        <f t="shared" si="21"/>
        <v>0</v>
      </c>
      <c r="BU99" s="121">
        <f t="shared" si="16"/>
        <v>0</v>
      </c>
      <c r="BV99" s="122">
        <f t="shared" si="17"/>
        <v>0</v>
      </c>
      <c r="BW99" s="122">
        <f t="shared" si="22"/>
        <v>0</v>
      </c>
    </row>
    <row r="100" spans="1:75" x14ac:dyDescent="0.25">
      <c r="A100" s="42">
        <v>96</v>
      </c>
      <c r="B100" s="42" t="s">
        <v>1748</v>
      </c>
      <c r="C100" s="251" t="s">
        <v>1747</v>
      </c>
      <c r="D100" s="51"/>
      <c r="E100" s="238"/>
      <c r="F100" s="42" t="s">
        <v>1721</v>
      </c>
      <c r="G100" s="288"/>
      <c r="H100" s="41" t="str">
        <f t="shared" si="18"/>
        <v/>
      </c>
      <c r="I100" s="34">
        <f t="shared" si="19"/>
        <v>0</v>
      </c>
      <c r="J100" s="34">
        <f t="shared" si="20"/>
        <v>0</v>
      </c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120">
        <f t="shared" si="14"/>
        <v>0</v>
      </c>
      <c r="BS100" s="120">
        <f t="shared" si="15"/>
        <v>0</v>
      </c>
      <c r="BT100" s="153">
        <f t="shared" si="21"/>
        <v>0</v>
      </c>
      <c r="BU100" s="121">
        <f t="shared" si="16"/>
        <v>0</v>
      </c>
      <c r="BV100" s="122">
        <f t="shared" si="17"/>
        <v>0</v>
      </c>
      <c r="BW100" s="122">
        <f t="shared" si="22"/>
        <v>0</v>
      </c>
    </row>
    <row r="101" spans="1:75" x14ac:dyDescent="0.25">
      <c r="A101" s="42">
        <v>97</v>
      </c>
      <c r="B101" s="42" t="s">
        <v>1748</v>
      </c>
      <c r="C101" s="251" t="s">
        <v>1747</v>
      </c>
      <c r="D101" s="51"/>
      <c r="E101" s="238"/>
      <c r="F101" s="42" t="s">
        <v>1721</v>
      </c>
      <c r="G101" s="288"/>
      <c r="H101" s="41" t="str">
        <f t="shared" si="18"/>
        <v/>
      </c>
      <c r="I101" s="34">
        <f t="shared" si="19"/>
        <v>0</v>
      </c>
      <c r="J101" s="34">
        <f t="shared" si="20"/>
        <v>0</v>
      </c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120">
        <f t="shared" ref="BR101:BR119" si="23">IF(F101="Straight Time",SUM(K101:BQ101),0)</f>
        <v>0</v>
      </c>
      <c r="BS101" s="120">
        <f t="shared" ref="BS101:BS119" si="24">IF(F101="Overtime",SUM(K101:BQ101),0)</f>
        <v>0</v>
      </c>
      <c r="BT101" s="153">
        <f t="shared" si="21"/>
        <v>0</v>
      </c>
      <c r="BU101" s="121">
        <f t="shared" ref="BU101:BU119" si="25">BR101*J101</f>
        <v>0</v>
      </c>
      <c r="BV101" s="122">
        <f t="shared" ref="BV101:BV119" si="26">BS101*J101</f>
        <v>0</v>
      </c>
      <c r="BW101" s="122">
        <f t="shared" si="22"/>
        <v>0</v>
      </c>
    </row>
    <row r="102" spans="1:75" x14ac:dyDescent="0.25">
      <c r="A102" s="42">
        <v>98</v>
      </c>
      <c r="B102" s="42" t="s">
        <v>1748</v>
      </c>
      <c r="C102" s="251" t="s">
        <v>1747</v>
      </c>
      <c r="D102" s="51"/>
      <c r="E102" s="238"/>
      <c r="F102" s="42" t="s">
        <v>1721</v>
      </c>
      <c r="G102" s="288"/>
      <c r="H102" s="41" t="str">
        <f t="shared" si="18"/>
        <v/>
      </c>
      <c r="I102" s="34">
        <f t="shared" si="19"/>
        <v>0</v>
      </c>
      <c r="J102" s="34">
        <f t="shared" si="20"/>
        <v>0</v>
      </c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120">
        <f t="shared" si="23"/>
        <v>0</v>
      </c>
      <c r="BS102" s="120">
        <f t="shared" si="24"/>
        <v>0</v>
      </c>
      <c r="BT102" s="153">
        <f t="shared" si="21"/>
        <v>0</v>
      </c>
      <c r="BU102" s="121">
        <f t="shared" si="25"/>
        <v>0</v>
      </c>
      <c r="BV102" s="122">
        <f t="shared" si="26"/>
        <v>0</v>
      </c>
      <c r="BW102" s="122">
        <f t="shared" si="22"/>
        <v>0</v>
      </c>
    </row>
    <row r="103" spans="1:75" x14ac:dyDescent="0.25">
      <c r="A103" s="42">
        <v>99</v>
      </c>
      <c r="B103" s="42" t="s">
        <v>1748</v>
      </c>
      <c r="C103" s="251" t="s">
        <v>1747</v>
      </c>
      <c r="D103" s="51"/>
      <c r="E103" s="238"/>
      <c r="F103" s="42" t="s">
        <v>1721</v>
      </c>
      <c r="G103" s="288"/>
      <c r="H103" s="41" t="str">
        <f t="shared" si="18"/>
        <v/>
      </c>
      <c r="I103" s="34">
        <f t="shared" si="19"/>
        <v>0</v>
      </c>
      <c r="J103" s="34">
        <f t="shared" si="20"/>
        <v>0</v>
      </c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120">
        <f t="shared" si="23"/>
        <v>0</v>
      </c>
      <c r="BS103" s="120">
        <f t="shared" si="24"/>
        <v>0</v>
      </c>
      <c r="BT103" s="153">
        <f t="shared" si="21"/>
        <v>0</v>
      </c>
      <c r="BU103" s="121">
        <f t="shared" si="25"/>
        <v>0</v>
      </c>
      <c r="BV103" s="122">
        <f t="shared" si="26"/>
        <v>0</v>
      </c>
      <c r="BW103" s="122">
        <f t="shared" si="22"/>
        <v>0</v>
      </c>
    </row>
    <row r="104" spans="1:75" x14ac:dyDescent="0.25">
      <c r="A104" s="42">
        <v>100</v>
      </c>
      <c r="B104" s="42" t="s">
        <v>1748</v>
      </c>
      <c r="C104" s="251" t="s">
        <v>1747</v>
      </c>
      <c r="D104" s="51"/>
      <c r="E104" s="238"/>
      <c r="F104" s="42" t="s">
        <v>1721</v>
      </c>
      <c r="G104" s="288"/>
      <c r="H104" s="41" t="str">
        <f t="shared" si="18"/>
        <v/>
      </c>
      <c r="I104" s="34">
        <f t="shared" si="19"/>
        <v>0</v>
      </c>
      <c r="J104" s="34">
        <f t="shared" si="20"/>
        <v>0</v>
      </c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120">
        <f t="shared" si="23"/>
        <v>0</v>
      </c>
      <c r="BS104" s="120">
        <f t="shared" si="24"/>
        <v>0</v>
      </c>
      <c r="BT104" s="153">
        <f t="shared" si="21"/>
        <v>0</v>
      </c>
      <c r="BU104" s="121">
        <f t="shared" si="25"/>
        <v>0</v>
      </c>
      <c r="BV104" s="122">
        <f t="shared" si="26"/>
        <v>0</v>
      </c>
      <c r="BW104" s="122">
        <f t="shared" si="22"/>
        <v>0</v>
      </c>
    </row>
    <row r="105" spans="1:75" x14ac:dyDescent="0.25">
      <c r="A105" s="42">
        <v>101</v>
      </c>
      <c r="B105" s="42" t="s">
        <v>1748</v>
      </c>
      <c r="C105" s="251" t="s">
        <v>1747</v>
      </c>
      <c r="D105" s="51"/>
      <c r="E105" s="238"/>
      <c r="F105" s="42" t="s">
        <v>1721</v>
      </c>
      <c r="G105" s="288"/>
      <c r="H105" s="41" t="str">
        <f t="shared" si="18"/>
        <v/>
      </c>
      <c r="I105" s="34">
        <f t="shared" si="19"/>
        <v>0</v>
      </c>
      <c r="J105" s="34">
        <f t="shared" si="20"/>
        <v>0</v>
      </c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120">
        <f t="shared" si="23"/>
        <v>0</v>
      </c>
      <c r="BS105" s="120">
        <f t="shared" si="24"/>
        <v>0</v>
      </c>
      <c r="BT105" s="153">
        <f t="shared" si="21"/>
        <v>0</v>
      </c>
      <c r="BU105" s="121">
        <f t="shared" si="25"/>
        <v>0</v>
      </c>
      <c r="BV105" s="122">
        <f t="shared" si="26"/>
        <v>0</v>
      </c>
      <c r="BW105" s="122">
        <f t="shared" si="22"/>
        <v>0</v>
      </c>
    </row>
    <row r="106" spans="1:75" x14ac:dyDescent="0.25">
      <c r="A106" s="42">
        <v>102</v>
      </c>
      <c r="B106" s="42" t="s">
        <v>1748</v>
      </c>
      <c r="C106" s="251" t="s">
        <v>1747</v>
      </c>
      <c r="D106" s="51"/>
      <c r="E106" s="238"/>
      <c r="F106" s="42" t="s">
        <v>1721</v>
      </c>
      <c r="G106" s="288"/>
      <c r="H106" s="41" t="str">
        <f t="shared" si="18"/>
        <v/>
      </c>
      <c r="I106" s="34">
        <f t="shared" si="19"/>
        <v>0</v>
      </c>
      <c r="J106" s="34">
        <f t="shared" si="20"/>
        <v>0</v>
      </c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120">
        <f t="shared" si="23"/>
        <v>0</v>
      </c>
      <c r="BS106" s="120">
        <f t="shared" si="24"/>
        <v>0</v>
      </c>
      <c r="BT106" s="153">
        <f t="shared" si="21"/>
        <v>0</v>
      </c>
      <c r="BU106" s="121">
        <f t="shared" si="25"/>
        <v>0</v>
      </c>
      <c r="BV106" s="122">
        <f t="shared" si="26"/>
        <v>0</v>
      </c>
      <c r="BW106" s="122">
        <f t="shared" si="22"/>
        <v>0</v>
      </c>
    </row>
    <row r="107" spans="1:75" x14ac:dyDescent="0.25">
      <c r="A107" s="42">
        <v>103</v>
      </c>
      <c r="B107" s="42" t="s">
        <v>1748</v>
      </c>
      <c r="C107" s="251" t="s">
        <v>1747</v>
      </c>
      <c r="D107" s="51"/>
      <c r="E107" s="238"/>
      <c r="F107" s="42" t="s">
        <v>1721</v>
      </c>
      <c r="G107" s="288"/>
      <c r="H107" s="41" t="str">
        <f t="shared" si="18"/>
        <v/>
      </c>
      <c r="I107" s="34">
        <f t="shared" si="19"/>
        <v>0</v>
      </c>
      <c r="J107" s="34">
        <f t="shared" si="20"/>
        <v>0</v>
      </c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120">
        <f t="shared" si="23"/>
        <v>0</v>
      </c>
      <c r="BS107" s="120">
        <f t="shared" si="24"/>
        <v>0</v>
      </c>
      <c r="BT107" s="153">
        <f t="shared" si="21"/>
        <v>0</v>
      </c>
      <c r="BU107" s="121">
        <f t="shared" si="25"/>
        <v>0</v>
      </c>
      <c r="BV107" s="122">
        <f t="shared" si="26"/>
        <v>0</v>
      </c>
      <c r="BW107" s="122">
        <f t="shared" si="22"/>
        <v>0</v>
      </c>
    </row>
    <row r="108" spans="1:75" x14ac:dyDescent="0.25">
      <c r="A108" s="42">
        <v>104</v>
      </c>
      <c r="B108" s="42" t="s">
        <v>1748</v>
      </c>
      <c r="C108" s="251" t="s">
        <v>1747</v>
      </c>
      <c r="D108" s="51"/>
      <c r="E108" s="238"/>
      <c r="F108" s="42" t="s">
        <v>1721</v>
      </c>
      <c r="G108" s="288"/>
      <c r="H108" s="41" t="str">
        <f t="shared" si="18"/>
        <v/>
      </c>
      <c r="I108" s="34">
        <f t="shared" si="19"/>
        <v>0</v>
      </c>
      <c r="J108" s="34">
        <f t="shared" si="20"/>
        <v>0</v>
      </c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120">
        <f t="shared" si="23"/>
        <v>0</v>
      </c>
      <c r="BS108" s="120">
        <f t="shared" si="24"/>
        <v>0</v>
      </c>
      <c r="BT108" s="153">
        <f t="shared" si="21"/>
        <v>0</v>
      </c>
      <c r="BU108" s="121">
        <f t="shared" si="25"/>
        <v>0</v>
      </c>
      <c r="BV108" s="122">
        <f t="shared" si="26"/>
        <v>0</v>
      </c>
      <c r="BW108" s="122">
        <f t="shared" si="22"/>
        <v>0</v>
      </c>
    </row>
    <row r="109" spans="1:75" x14ac:dyDescent="0.25">
      <c r="A109" s="42">
        <v>105</v>
      </c>
      <c r="B109" s="42" t="s">
        <v>1748</v>
      </c>
      <c r="C109" s="251" t="s">
        <v>1747</v>
      </c>
      <c r="D109" s="51"/>
      <c r="E109" s="238"/>
      <c r="F109" s="42" t="s">
        <v>1721</v>
      </c>
      <c r="G109" s="288"/>
      <c r="H109" s="41" t="str">
        <f t="shared" si="18"/>
        <v/>
      </c>
      <c r="I109" s="34">
        <f t="shared" si="19"/>
        <v>0</v>
      </c>
      <c r="J109" s="34">
        <f t="shared" si="20"/>
        <v>0</v>
      </c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120">
        <f t="shared" si="23"/>
        <v>0</v>
      </c>
      <c r="BS109" s="120">
        <f t="shared" si="24"/>
        <v>0</v>
      </c>
      <c r="BT109" s="153">
        <f t="shared" si="21"/>
        <v>0</v>
      </c>
      <c r="BU109" s="121">
        <f t="shared" si="25"/>
        <v>0</v>
      </c>
      <c r="BV109" s="122">
        <f t="shared" si="26"/>
        <v>0</v>
      </c>
      <c r="BW109" s="122">
        <f t="shared" si="22"/>
        <v>0</v>
      </c>
    </row>
    <row r="110" spans="1:75" x14ac:dyDescent="0.25">
      <c r="A110" s="42">
        <v>106</v>
      </c>
      <c r="B110" s="42" t="s">
        <v>1748</v>
      </c>
      <c r="C110" s="251" t="s">
        <v>1747</v>
      </c>
      <c r="D110" s="51"/>
      <c r="E110" s="238"/>
      <c r="F110" s="42" t="s">
        <v>1721</v>
      </c>
      <c r="G110" s="288"/>
      <c r="H110" s="41" t="str">
        <f t="shared" si="18"/>
        <v/>
      </c>
      <c r="I110" s="34">
        <f t="shared" si="19"/>
        <v>0</v>
      </c>
      <c r="J110" s="34">
        <f t="shared" si="20"/>
        <v>0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120">
        <f t="shared" si="23"/>
        <v>0</v>
      </c>
      <c r="BS110" s="120">
        <f t="shared" si="24"/>
        <v>0</v>
      </c>
      <c r="BT110" s="153">
        <f t="shared" si="21"/>
        <v>0</v>
      </c>
      <c r="BU110" s="121">
        <f t="shared" si="25"/>
        <v>0</v>
      </c>
      <c r="BV110" s="122">
        <f t="shared" si="26"/>
        <v>0</v>
      </c>
      <c r="BW110" s="122">
        <f t="shared" si="22"/>
        <v>0</v>
      </c>
    </row>
    <row r="111" spans="1:75" x14ac:dyDescent="0.25">
      <c r="A111" s="42">
        <v>107</v>
      </c>
      <c r="B111" s="42" t="s">
        <v>1748</v>
      </c>
      <c r="C111" s="251" t="s">
        <v>1747</v>
      </c>
      <c r="D111" s="51"/>
      <c r="E111" s="238"/>
      <c r="F111" s="42" t="s">
        <v>1721</v>
      </c>
      <c r="G111" s="288"/>
      <c r="H111" s="41" t="str">
        <f t="shared" si="18"/>
        <v/>
      </c>
      <c r="I111" s="34">
        <f t="shared" si="19"/>
        <v>0</v>
      </c>
      <c r="J111" s="34">
        <f t="shared" si="20"/>
        <v>0</v>
      </c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120">
        <f t="shared" si="23"/>
        <v>0</v>
      </c>
      <c r="BS111" s="120">
        <f t="shared" si="24"/>
        <v>0</v>
      </c>
      <c r="BT111" s="153">
        <f t="shared" si="21"/>
        <v>0</v>
      </c>
      <c r="BU111" s="121">
        <f t="shared" si="25"/>
        <v>0</v>
      </c>
      <c r="BV111" s="122">
        <f t="shared" si="26"/>
        <v>0</v>
      </c>
      <c r="BW111" s="122">
        <f t="shared" si="22"/>
        <v>0</v>
      </c>
    </row>
    <row r="112" spans="1:75" x14ac:dyDescent="0.25">
      <c r="A112" s="42">
        <v>108</v>
      </c>
      <c r="B112" s="42" t="s">
        <v>1748</v>
      </c>
      <c r="C112" s="251" t="s">
        <v>1747</v>
      </c>
      <c r="D112" s="51"/>
      <c r="E112" s="238"/>
      <c r="F112" s="42" t="s">
        <v>1721</v>
      </c>
      <c r="G112" s="288"/>
      <c r="H112" s="41" t="str">
        <f t="shared" si="18"/>
        <v/>
      </c>
      <c r="I112" s="34">
        <f t="shared" si="19"/>
        <v>0</v>
      </c>
      <c r="J112" s="34">
        <f t="shared" si="20"/>
        <v>0</v>
      </c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120">
        <f t="shared" si="23"/>
        <v>0</v>
      </c>
      <c r="BS112" s="120">
        <f t="shared" si="24"/>
        <v>0</v>
      </c>
      <c r="BT112" s="153">
        <f t="shared" si="21"/>
        <v>0</v>
      </c>
      <c r="BU112" s="121">
        <f t="shared" si="25"/>
        <v>0</v>
      </c>
      <c r="BV112" s="122">
        <f t="shared" si="26"/>
        <v>0</v>
      </c>
      <c r="BW112" s="122">
        <f t="shared" si="22"/>
        <v>0</v>
      </c>
    </row>
    <row r="113" spans="1:78" x14ac:dyDescent="0.25">
      <c r="A113" s="42">
        <v>109</v>
      </c>
      <c r="B113" s="42" t="s">
        <v>1748</v>
      </c>
      <c r="C113" s="251" t="s">
        <v>1747</v>
      </c>
      <c r="D113" s="51"/>
      <c r="E113" s="238"/>
      <c r="F113" s="42" t="s">
        <v>1721</v>
      </c>
      <c r="G113" s="288"/>
      <c r="H113" s="41" t="str">
        <f t="shared" si="18"/>
        <v/>
      </c>
      <c r="I113" s="34">
        <f t="shared" si="19"/>
        <v>0</v>
      </c>
      <c r="J113" s="34">
        <f t="shared" si="20"/>
        <v>0</v>
      </c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120">
        <f t="shared" si="23"/>
        <v>0</v>
      </c>
      <c r="BS113" s="120">
        <f t="shared" si="24"/>
        <v>0</v>
      </c>
      <c r="BT113" s="153">
        <f t="shared" si="21"/>
        <v>0</v>
      </c>
      <c r="BU113" s="121">
        <f t="shared" si="25"/>
        <v>0</v>
      </c>
      <c r="BV113" s="122">
        <f t="shared" si="26"/>
        <v>0</v>
      </c>
      <c r="BW113" s="122">
        <f t="shared" si="22"/>
        <v>0</v>
      </c>
    </row>
    <row r="114" spans="1:78" x14ac:dyDescent="0.25">
      <c r="A114" s="42">
        <v>110</v>
      </c>
      <c r="B114" s="42" t="s">
        <v>1748</v>
      </c>
      <c r="C114" s="251" t="s">
        <v>1747</v>
      </c>
      <c r="D114" s="51"/>
      <c r="E114" s="238"/>
      <c r="F114" s="42" t="s">
        <v>1721</v>
      </c>
      <c r="G114" s="288"/>
      <c r="H114" s="41" t="str">
        <f t="shared" si="18"/>
        <v/>
      </c>
      <c r="I114" s="34">
        <f t="shared" si="19"/>
        <v>0</v>
      </c>
      <c r="J114" s="34">
        <f t="shared" si="20"/>
        <v>0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120">
        <f t="shared" si="23"/>
        <v>0</v>
      </c>
      <c r="BS114" s="120">
        <f t="shared" si="24"/>
        <v>0</v>
      </c>
      <c r="BT114" s="153">
        <f t="shared" si="21"/>
        <v>0</v>
      </c>
      <c r="BU114" s="121">
        <f t="shared" si="25"/>
        <v>0</v>
      </c>
      <c r="BV114" s="122">
        <f t="shared" si="26"/>
        <v>0</v>
      </c>
      <c r="BW114" s="122">
        <f t="shared" si="22"/>
        <v>0</v>
      </c>
    </row>
    <row r="115" spans="1:78" x14ac:dyDescent="0.25">
      <c r="A115" s="42">
        <v>111</v>
      </c>
      <c r="B115" s="42" t="s">
        <v>1748</v>
      </c>
      <c r="C115" s="251" t="s">
        <v>1747</v>
      </c>
      <c r="D115" s="51"/>
      <c r="E115" s="238"/>
      <c r="F115" s="42" t="s">
        <v>1721</v>
      </c>
      <c r="G115" s="288"/>
      <c r="H115" s="41" t="str">
        <f t="shared" si="18"/>
        <v/>
      </c>
      <c r="I115" s="34">
        <f t="shared" si="19"/>
        <v>0</v>
      </c>
      <c r="J115" s="34">
        <f t="shared" si="20"/>
        <v>0</v>
      </c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120">
        <f t="shared" si="23"/>
        <v>0</v>
      </c>
      <c r="BS115" s="120">
        <f t="shared" si="24"/>
        <v>0</v>
      </c>
      <c r="BT115" s="153">
        <f t="shared" si="21"/>
        <v>0</v>
      </c>
      <c r="BU115" s="121">
        <f t="shared" si="25"/>
        <v>0</v>
      </c>
      <c r="BV115" s="122">
        <f t="shared" si="26"/>
        <v>0</v>
      </c>
      <c r="BW115" s="122">
        <f t="shared" si="22"/>
        <v>0</v>
      </c>
    </row>
    <row r="116" spans="1:78" x14ac:dyDescent="0.25">
      <c r="A116" s="42">
        <v>112</v>
      </c>
      <c r="B116" s="42" t="s">
        <v>1748</v>
      </c>
      <c r="C116" s="251" t="s">
        <v>1747</v>
      </c>
      <c r="D116" s="51"/>
      <c r="E116" s="238"/>
      <c r="F116" s="42" t="s">
        <v>1721</v>
      </c>
      <c r="G116" s="288"/>
      <c r="H116" s="41" t="str">
        <f t="shared" si="18"/>
        <v/>
      </c>
      <c r="I116" s="34">
        <f t="shared" si="19"/>
        <v>0</v>
      </c>
      <c r="J116" s="34">
        <f t="shared" si="20"/>
        <v>0</v>
      </c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120">
        <f t="shared" si="23"/>
        <v>0</v>
      </c>
      <c r="BS116" s="120">
        <f t="shared" si="24"/>
        <v>0</v>
      </c>
      <c r="BT116" s="153">
        <f t="shared" si="21"/>
        <v>0</v>
      </c>
      <c r="BU116" s="121">
        <f t="shared" si="25"/>
        <v>0</v>
      </c>
      <c r="BV116" s="122">
        <f t="shared" si="26"/>
        <v>0</v>
      </c>
      <c r="BW116" s="122">
        <f t="shared" si="22"/>
        <v>0</v>
      </c>
    </row>
    <row r="117" spans="1:78" x14ac:dyDescent="0.25">
      <c r="A117" s="42">
        <v>113</v>
      </c>
      <c r="B117" s="42" t="s">
        <v>1748</v>
      </c>
      <c r="C117" s="251" t="s">
        <v>1747</v>
      </c>
      <c r="D117" s="51"/>
      <c r="E117" s="238"/>
      <c r="F117" s="42" t="s">
        <v>1721</v>
      </c>
      <c r="G117" s="288"/>
      <c r="H117" s="41" t="str">
        <f t="shared" si="18"/>
        <v/>
      </c>
      <c r="I117" s="34">
        <f t="shared" si="19"/>
        <v>0</v>
      </c>
      <c r="J117" s="34">
        <f t="shared" si="20"/>
        <v>0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120">
        <f t="shared" si="23"/>
        <v>0</v>
      </c>
      <c r="BS117" s="120">
        <f t="shared" si="24"/>
        <v>0</v>
      </c>
      <c r="BT117" s="153">
        <f t="shared" si="21"/>
        <v>0</v>
      </c>
      <c r="BU117" s="121">
        <f t="shared" si="25"/>
        <v>0</v>
      </c>
      <c r="BV117" s="122">
        <f t="shared" si="26"/>
        <v>0</v>
      </c>
      <c r="BW117" s="122">
        <f t="shared" si="22"/>
        <v>0</v>
      </c>
    </row>
    <row r="118" spans="1:78" x14ac:dyDescent="0.25">
      <c r="A118" s="42">
        <v>114</v>
      </c>
      <c r="B118" s="42" t="s">
        <v>1748</v>
      </c>
      <c r="C118" s="251" t="s">
        <v>1747</v>
      </c>
      <c r="D118" s="51"/>
      <c r="E118" s="238"/>
      <c r="F118" s="42" t="s">
        <v>1721</v>
      </c>
      <c r="G118" s="288"/>
      <c r="H118" s="41" t="str">
        <f t="shared" si="18"/>
        <v/>
      </c>
      <c r="I118" s="34">
        <f t="shared" si="19"/>
        <v>0</v>
      </c>
      <c r="J118" s="34">
        <f t="shared" si="20"/>
        <v>0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120">
        <f t="shared" si="23"/>
        <v>0</v>
      </c>
      <c r="BS118" s="120">
        <f t="shared" si="24"/>
        <v>0</v>
      </c>
      <c r="BT118" s="153">
        <f t="shared" si="21"/>
        <v>0</v>
      </c>
      <c r="BU118" s="121">
        <f t="shared" si="25"/>
        <v>0</v>
      </c>
      <c r="BV118" s="122">
        <f t="shared" si="26"/>
        <v>0</v>
      </c>
      <c r="BW118" s="122">
        <f t="shared" si="22"/>
        <v>0</v>
      </c>
    </row>
    <row r="119" spans="1:78" x14ac:dyDescent="0.25">
      <c r="A119" s="42">
        <v>115</v>
      </c>
      <c r="B119" s="42" t="s">
        <v>1748</v>
      </c>
      <c r="C119" s="251" t="s">
        <v>1747</v>
      </c>
      <c r="D119" s="51"/>
      <c r="E119" s="238"/>
      <c r="F119" s="42" t="s">
        <v>1721</v>
      </c>
      <c r="G119" s="288"/>
      <c r="H119" s="41" t="str">
        <f t="shared" si="18"/>
        <v/>
      </c>
      <c r="I119" s="34">
        <f t="shared" si="19"/>
        <v>0</v>
      </c>
      <c r="J119" s="34">
        <f t="shared" si="20"/>
        <v>0</v>
      </c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120">
        <f t="shared" si="23"/>
        <v>0</v>
      </c>
      <c r="BS119" s="120">
        <f t="shared" si="24"/>
        <v>0</v>
      </c>
      <c r="BT119" s="153">
        <f t="shared" si="21"/>
        <v>0</v>
      </c>
      <c r="BU119" s="121">
        <f t="shared" si="25"/>
        <v>0</v>
      </c>
      <c r="BV119" s="122">
        <f t="shared" si="26"/>
        <v>0</v>
      </c>
      <c r="BW119" s="122">
        <f t="shared" si="22"/>
        <v>0</v>
      </c>
    </row>
    <row r="120" spans="1:78" ht="14.25" customHeight="1" x14ac:dyDescent="0.25">
      <c r="BR120" s="33"/>
      <c r="BS120" s="33"/>
      <c r="BT120" s="33"/>
      <c r="BU120" s="33"/>
      <c r="BV120" s="33"/>
      <c r="BW120" s="33"/>
    </row>
    <row r="121" spans="1:78" x14ac:dyDescent="0.25">
      <c r="A121" s="38" t="s">
        <v>69</v>
      </c>
      <c r="B121" s="44"/>
      <c r="C121" s="249"/>
      <c r="D121" s="134" t="s">
        <v>65</v>
      </c>
      <c r="E121" s="134"/>
      <c r="F121" s="135"/>
      <c r="G121" s="136"/>
      <c r="BR121" s="380" t="s">
        <v>57</v>
      </c>
      <c r="BS121" s="381"/>
      <c r="BT121" s="382"/>
      <c r="BU121" s="380" t="s">
        <v>58</v>
      </c>
      <c r="BV121" s="381"/>
      <c r="BW121" s="382"/>
      <c r="BX121" s="398" t="s">
        <v>59</v>
      </c>
      <c r="BY121" s="398"/>
      <c r="BZ121" s="398"/>
    </row>
    <row r="122" spans="1:78" x14ac:dyDescent="0.25">
      <c r="A122" s="33"/>
      <c r="B122" s="33"/>
      <c r="C122" s="104"/>
      <c r="D122" s="33"/>
      <c r="E122" s="33"/>
      <c r="F122" s="33"/>
      <c r="BR122" s="117" t="s">
        <v>55</v>
      </c>
      <c r="BS122" s="117" t="s">
        <v>56</v>
      </c>
      <c r="BT122" s="282" t="s">
        <v>1764</v>
      </c>
      <c r="BU122" s="117" t="s">
        <v>55</v>
      </c>
      <c r="BV122" s="117" t="s">
        <v>56</v>
      </c>
      <c r="BW122" s="282" t="s">
        <v>1764</v>
      </c>
      <c r="BX122" s="117" t="s">
        <v>55</v>
      </c>
      <c r="BY122" s="117" t="s">
        <v>56</v>
      </c>
      <c r="BZ122" s="282" t="s">
        <v>56</v>
      </c>
    </row>
    <row r="123" spans="1:78" x14ac:dyDescent="0.25">
      <c r="A123" s="33"/>
      <c r="B123" s="33"/>
      <c r="C123" s="104"/>
      <c r="D123" s="33"/>
      <c r="E123" s="33"/>
      <c r="F123" s="33"/>
      <c r="BR123" s="128">
        <f t="shared" ref="BR123:BW123" si="27">SUM(BR$5:BR$119)</f>
        <v>0</v>
      </c>
      <c r="BS123" s="36">
        <f t="shared" si="27"/>
        <v>0</v>
      </c>
      <c r="BT123" s="36">
        <f t="shared" si="27"/>
        <v>0</v>
      </c>
      <c r="BU123" s="119">
        <f t="shared" si="27"/>
        <v>0</v>
      </c>
      <c r="BV123" s="119">
        <f t="shared" si="27"/>
        <v>0</v>
      </c>
      <c r="BW123" s="119">
        <f t="shared" si="27"/>
        <v>0</v>
      </c>
      <c r="BX123" s="123">
        <f>COUNTIF(F$5:F$119,"Straight Time")</f>
        <v>0</v>
      </c>
      <c r="BY123" s="123">
        <f>COUNTIF(F$5:F$119,"Overtime")</f>
        <v>0</v>
      </c>
      <c r="BZ123" s="123">
        <f>COUNTIF(G$5:G$119,"Overtime")</f>
        <v>0</v>
      </c>
    </row>
    <row r="124" spans="1:78" s="111" customFormat="1" x14ac:dyDescent="0.25">
      <c r="A124" s="38"/>
      <c r="B124" s="38"/>
      <c r="C124" s="253"/>
      <c r="E124" s="149"/>
      <c r="I124" s="240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87"/>
      <c r="AG124" s="287"/>
      <c r="AH124" s="287"/>
      <c r="AI124" s="287"/>
      <c r="AJ124" s="287"/>
      <c r="AK124" s="287"/>
      <c r="AL124" s="287"/>
      <c r="AM124" s="287"/>
      <c r="AN124" s="287"/>
      <c r="BQ124" s="116"/>
      <c r="BR124" s="39"/>
      <c r="BS124" s="40"/>
      <c r="BT124" s="40"/>
      <c r="BU124" s="39"/>
      <c r="BV124" s="39"/>
      <c r="BW124" s="39"/>
      <c r="BX124" s="33"/>
      <c r="BY124" s="33"/>
      <c r="BZ124" s="33"/>
    </row>
    <row r="125" spans="1:78" x14ac:dyDescent="0.25">
      <c r="A125" s="33"/>
      <c r="B125" s="33"/>
      <c r="C125" s="104"/>
      <c r="D125" s="33"/>
      <c r="E125" s="33"/>
      <c r="F125" s="33"/>
      <c r="BQ125" s="398" t="s">
        <v>54</v>
      </c>
      <c r="BR125" s="380" t="s">
        <v>62</v>
      </c>
      <c r="BS125" s="381"/>
      <c r="BT125" s="382"/>
      <c r="BU125" s="380" t="s">
        <v>63</v>
      </c>
      <c r="BV125" s="381"/>
      <c r="BW125" s="382"/>
      <c r="BX125" s="380" t="s">
        <v>64</v>
      </c>
      <c r="BY125" s="381"/>
      <c r="BZ125" s="382"/>
    </row>
    <row r="126" spans="1:78" x14ac:dyDescent="0.25">
      <c r="A126" s="114"/>
      <c r="BO126" s="39"/>
      <c r="BP126" s="39"/>
      <c r="BQ126" s="398"/>
      <c r="BR126" s="282" t="s">
        <v>55</v>
      </c>
      <c r="BS126" s="282" t="s">
        <v>56</v>
      </c>
      <c r="BT126" s="282" t="s">
        <v>1764</v>
      </c>
      <c r="BU126" s="282" t="s">
        <v>55</v>
      </c>
      <c r="BV126" s="282" t="s">
        <v>56</v>
      </c>
      <c r="BW126" s="282" t="s">
        <v>1764</v>
      </c>
      <c r="BX126" s="117" t="s">
        <v>55</v>
      </c>
      <c r="BY126" s="117" t="s">
        <v>56</v>
      </c>
      <c r="BZ126" s="282" t="s">
        <v>1764</v>
      </c>
    </row>
    <row r="127" spans="1:78" x14ac:dyDescent="0.25">
      <c r="BO127" s="39"/>
      <c r="BP127" s="39"/>
      <c r="BQ127" s="277" t="str">
        <f>IF(TOTALS!$A$25="Input Damage Inventory Number","N/A",TOTALS!$A$25)</f>
        <v>N/A</v>
      </c>
      <c r="BR127" s="128">
        <f t="shared" ref="BR127:BW136" si="28">SUMIFS(BR$5:BR$119,$B$5:$B$119,$BQ127)</f>
        <v>0</v>
      </c>
      <c r="BS127" s="36">
        <f t="shared" si="28"/>
        <v>0</v>
      </c>
      <c r="BT127" s="36">
        <f t="shared" si="28"/>
        <v>0</v>
      </c>
      <c r="BU127" s="119">
        <f t="shared" si="28"/>
        <v>0</v>
      </c>
      <c r="BV127" s="119">
        <f t="shared" si="28"/>
        <v>0</v>
      </c>
      <c r="BW127" s="119">
        <f t="shared" si="28"/>
        <v>0</v>
      </c>
      <c r="BX127" s="255">
        <f t="shared" ref="BX127:BX151" si="29">COUNTIFS(F$5:F$119,"Straight Time",$B$5:$B$119,$BQ127)</f>
        <v>0</v>
      </c>
      <c r="BY127" s="255">
        <f t="shared" ref="BY127:BY151" si="30">COUNTIFS(F$5:F$119,"Overtime",$B$5:$B$119,$BQ127)</f>
        <v>0</v>
      </c>
      <c r="BZ127" s="255">
        <f t="shared" ref="BZ127:BZ151" si="31">COUNTIFS(G$5:G$119,"Overtime",$B$5:$B$119,$BQ127)</f>
        <v>0</v>
      </c>
    </row>
    <row r="128" spans="1:78" x14ac:dyDescent="0.25">
      <c r="BO128" s="111"/>
      <c r="BP128" s="111"/>
      <c r="BQ128" s="277" t="str">
        <f>IF(TOTALS!$A$40="Input Damage Inventory Number","N/A",TOTALS!$A$40)</f>
        <v>N/A</v>
      </c>
      <c r="BR128" s="128">
        <f t="shared" si="28"/>
        <v>0</v>
      </c>
      <c r="BS128" s="36">
        <f t="shared" si="28"/>
        <v>0</v>
      </c>
      <c r="BT128" s="36">
        <f t="shared" si="28"/>
        <v>0</v>
      </c>
      <c r="BU128" s="119">
        <f t="shared" si="28"/>
        <v>0</v>
      </c>
      <c r="BV128" s="119">
        <f t="shared" si="28"/>
        <v>0</v>
      </c>
      <c r="BW128" s="119">
        <f t="shared" si="28"/>
        <v>0</v>
      </c>
      <c r="BX128" s="255">
        <f t="shared" si="29"/>
        <v>0</v>
      </c>
      <c r="BY128" s="255">
        <f t="shared" si="30"/>
        <v>0</v>
      </c>
      <c r="BZ128" s="255">
        <f t="shared" si="31"/>
        <v>0</v>
      </c>
    </row>
    <row r="129" spans="69:78" x14ac:dyDescent="0.25">
      <c r="BQ129" s="277" t="str">
        <f>IF(TOTALS!$A$54="Input Damage Inventory Number","N/A",TOTALS!$A$54)</f>
        <v>N/A</v>
      </c>
      <c r="BR129" s="128">
        <f t="shared" si="28"/>
        <v>0</v>
      </c>
      <c r="BS129" s="36">
        <f t="shared" si="28"/>
        <v>0</v>
      </c>
      <c r="BT129" s="36">
        <f t="shared" si="28"/>
        <v>0</v>
      </c>
      <c r="BU129" s="119">
        <f t="shared" si="28"/>
        <v>0</v>
      </c>
      <c r="BV129" s="119">
        <f t="shared" si="28"/>
        <v>0</v>
      </c>
      <c r="BW129" s="119">
        <f t="shared" si="28"/>
        <v>0</v>
      </c>
      <c r="BX129" s="255">
        <f t="shared" si="29"/>
        <v>0</v>
      </c>
      <c r="BY129" s="255">
        <f t="shared" si="30"/>
        <v>0</v>
      </c>
      <c r="BZ129" s="255">
        <f t="shared" si="31"/>
        <v>0</v>
      </c>
    </row>
    <row r="130" spans="69:78" x14ac:dyDescent="0.25">
      <c r="BQ130" s="277" t="str">
        <f>IF(TOTALS!$A$68="Input Damage Inventory Number","N/A",TOTALS!$A$68)</f>
        <v>N/A</v>
      </c>
      <c r="BR130" s="128">
        <f t="shared" si="28"/>
        <v>0</v>
      </c>
      <c r="BS130" s="36">
        <f t="shared" si="28"/>
        <v>0</v>
      </c>
      <c r="BT130" s="36">
        <f t="shared" si="28"/>
        <v>0</v>
      </c>
      <c r="BU130" s="119">
        <f t="shared" si="28"/>
        <v>0</v>
      </c>
      <c r="BV130" s="119">
        <f t="shared" si="28"/>
        <v>0</v>
      </c>
      <c r="BW130" s="119">
        <f t="shared" si="28"/>
        <v>0</v>
      </c>
      <c r="BX130" s="255">
        <f t="shared" si="29"/>
        <v>0</v>
      </c>
      <c r="BY130" s="255">
        <f t="shared" si="30"/>
        <v>0</v>
      </c>
      <c r="BZ130" s="255">
        <f t="shared" si="31"/>
        <v>0</v>
      </c>
    </row>
    <row r="131" spans="69:78" x14ac:dyDescent="0.25">
      <c r="BQ131" s="277" t="str">
        <f>IF(TOTALS!$A$82="Input Damage Inventory Number","N/A",TOTALS!$A$82)</f>
        <v>N/A</v>
      </c>
      <c r="BR131" s="128">
        <f t="shared" si="28"/>
        <v>0</v>
      </c>
      <c r="BS131" s="36">
        <f t="shared" si="28"/>
        <v>0</v>
      </c>
      <c r="BT131" s="36">
        <f t="shared" si="28"/>
        <v>0</v>
      </c>
      <c r="BU131" s="119">
        <f t="shared" si="28"/>
        <v>0</v>
      </c>
      <c r="BV131" s="119">
        <f t="shared" si="28"/>
        <v>0</v>
      </c>
      <c r="BW131" s="119">
        <f t="shared" si="28"/>
        <v>0</v>
      </c>
      <c r="BX131" s="255">
        <f t="shared" si="29"/>
        <v>0</v>
      </c>
      <c r="BY131" s="255">
        <f t="shared" si="30"/>
        <v>0</v>
      </c>
      <c r="BZ131" s="255">
        <f t="shared" si="31"/>
        <v>0</v>
      </c>
    </row>
    <row r="132" spans="69:78" x14ac:dyDescent="0.25">
      <c r="BQ132" s="277" t="str">
        <f>IF(TOTALS!$A$96="Input Damage Inventory Number","N/A",TOTALS!$A$96)</f>
        <v>N/A</v>
      </c>
      <c r="BR132" s="128">
        <f t="shared" si="28"/>
        <v>0</v>
      </c>
      <c r="BS132" s="36">
        <f t="shared" si="28"/>
        <v>0</v>
      </c>
      <c r="BT132" s="36">
        <f t="shared" si="28"/>
        <v>0</v>
      </c>
      <c r="BU132" s="119">
        <f t="shared" si="28"/>
        <v>0</v>
      </c>
      <c r="BV132" s="119">
        <f t="shared" si="28"/>
        <v>0</v>
      </c>
      <c r="BW132" s="119">
        <f t="shared" si="28"/>
        <v>0</v>
      </c>
      <c r="BX132" s="255">
        <f t="shared" si="29"/>
        <v>0</v>
      </c>
      <c r="BY132" s="255">
        <f t="shared" si="30"/>
        <v>0</v>
      </c>
      <c r="BZ132" s="255">
        <f t="shared" si="31"/>
        <v>0</v>
      </c>
    </row>
    <row r="133" spans="69:78" x14ac:dyDescent="0.25">
      <c r="BQ133" s="277" t="str">
        <f>IF(TOTALS!$A$110="Input Damage Inventory Number","N/A",TOTALS!$A$110)</f>
        <v>N/A</v>
      </c>
      <c r="BR133" s="128">
        <f t="shared" si="28"/>
        <v>0</v>
      </c>
      <c r="BS133" s="36">
        <f t="shared" si="28"/>
        <v>0</v>
      </c>
      <c r="BT133" s="36">
        <f t="shared" si="28"/>
        <v>0</v>
      </c>
      <c r="BU133" s="119">
        <f t="shared" si="28"/>
        <v>0</v>
      </c>
      <c r="BV133" s="119">
        <f t="shared" si="28"/>
        <v>0</v>
      </c>
      <c r="BW133" s="119">
        <f t="shared" si="28"/>
        <v>0</v>
      </c>
      <c r="BX133" s="255">
        <f t="shared" si="29"/>
        <v>0</v>
      </c>
      <c r="BY133" s="255">
        <f t="shared" si="30"/>
        <v>0</v>
      </c>
      <c r="BZ133" s="255">
        <f t="shared" si="31"/>
        <v>0</v>
      </c>
    </row>
    <row r="134" spans="69:78" x14ac:dyDescent="0.25">
      <c r="BQ134" s="277" t="str">
        <f>IF(TOTALS!$A$124="Input Damage Inventory Number","N/A",TOTALS!$A$124)</f>
        <v>N/A</v>
      </c>
      <c r="BR134" s="128">
        <f t="shared" si="28"/>
        <v>0</v>
      </c>
      <c r="BS134" s="36">
        <f t="shared" si="28"/>
        <v>0</v>
      </c>
      <c r="BT134" s="36">
        <f t="shared" si="28"/>
        <v>0</v>
      </c>
      <c r="BU134" s="119">
        <f t="shared" si="28"/>
        <v>0</v>
      </c>
      <c r="BV134" s="119">
        <f t="shared" si="28"/>
        <v>0</v>
      </c>
      <c r="BW134" s="119">
        <f t="shared" si="28"/>
        <v>0</v>
      </c>
      <c r="BX134" s="255">
        <f t="shared" si="29"/>
        <v>0</v>
      </c>
      <c r="BY134" s="255">
        <f t="shared" si="30"/>
        <v>0</v>
      </c>
      <c r="BZ134" s="255">
        <f t="shared" si="31"/>
        <v>0</v>
      </c>
    </row>
    <row r="135" spans="69:78" x14ac:dyDescent="0.25">
      <c r="BQ135" s="277" t="str">
        <f>IF(TOTALS!$A$138="Input Damage Inventory Number","N/A",TOTALS!$A$138)</f>
        <v>N/A</v>
      </c>
      <c r="BR135" s="128">
        <f t="shared" si="28"/>
        <v>0</v>
      </c>
      <c r="BS135" s="36">
        <f t="shared" si="28"/>
        <v>0</v>
      </c>
      <c r="BT135" s="36">
        <f t="shared" si="28"/>
        <v>0</v>
      </c>
      <c r="BU135" s="119">
        <f t="shared" si="28"/>
        <v>0</v>
      </c>
      <c r="BV135" s="119">
        <f t="shared" si="28"/>
        <v>0</v>
      </c>
      <c r="BW135" s="119">
        <f t="shared" si="28"/>
        <v>0</v>
      </c>
      <c r="BX135" s="255">
        <f t="shared" si="29"/>
        <v>0</v>
      </c>
      <c r="BY135" s="255">
        <f t="shared" si="30"/>
        <v>0</v>
      </c>
      <c r="BZ135" s="255">
        <f t="shared" si="31"/>
        <v>0</v>
      </c>
    </row>
    <row r="136" spans="69:78" x14ac:dyDescent="0.25">
      <c r="BQ136" s="280" t="str">
        <f>IF(TOTALS!$A$152="Input Damage Inventory Number","N/A",TOTALS!$A$152)</f>
        <v>N/A</v>
      </c>
      <c r="BR136" s="36">
        <f t="shared" si="28"/>
        <v>0</v>
      </c>
      <c r="BS136" s="36">
        <f t="shared" si="28"/>
        <v>0</v>
      </c>
      <c r="BT136" s="36">
        <f t="shared" si="28"/>
        <v>0</v>
      </c>
      <c r="BU136" s="119">
        <f t="shared" si="28"/>
        <v>0</v>
      </c>
      <c r="BV136" s="119">
        <f t="shared" si="28"/>
        <v>0</v>
      </c>
      <c r="BW136" s="119">
        <f t="shared" si="28"/>
        <v>0</v>
      </c>
      <c r="BX136" s="255">
        <f t="shared" si="29"/>
        <v>0</v>
      </c>
      <c r="BY136" s="255">
        <f t="shared" si="30"/>
        <v>0</v>
      </c>
      <c r="BZ136" s="255">
        <f t="shared" si="31"/>
        <v>0</v>
      </c>
    </row>
    <row r="137" spans="69:78" x14ac:dyDescent="0.25">
      <c r="BQ137" s="280" t="str">
        <f>IF(TOTALS!$A$166="Input Damage Inventory Number","N/A",TOTALS!$A$166)</f>
        <v>N/A</v>
      </c>
      <c r="BR137" s="36">
        <f t="shared" ref="BR137:BW151" si="32">SUMIFS(BR$5:BR$119,$B$5:$B$119,$BQ137)</f>
        <v>0</v>
      </c>
      <c r="BS137" s="36">
        <f t="shared" si="32"/>
        <v>0</v>
      </c>
      <c r="BT137" s="36">
        <f t="shared" si="32"/>
        <v>0</v>
      </c>
      <c r="BU137" s="119">
        <f t="shared" si="32"/>
        <v>0</v>
      </c>
      <c r="BV137" s="119">
        <f t="shared" si="32"/>
        <v>0</v>
      </c>
      <c r="BW137" s="119">
        <f t="shared" si="32"/>
        <v>0</v>
      </c>
      <c r="BX137" s="255">
        <f t="shared" si="29"/>
        <v>0</v>
      </c>
      <c r="BY137" s="255">
        <f t="shared" si="30"/>
        <v>0</v>
      </c>
      <c r="BZ137" s="255">
        <f t="shared" si="31"/>
        <v>0</v>
      </c>
    </row>
    <row r="138" spans="69:78" x14ac:dyDescent="0.25">
      <c r="BQ138" s="280" t="str">
        <f>IF(TOTALS!$A$180="Input Damage Inventory Number","N/A",TOTALS!$A$180)</f>
        <v>N/A</v>
      </c>
      <c r="BR138" s="36">
        <f t="shared" si="32"/>
        <v>0</v>
      </c>
      <c r="BS138" s="36">
        <f t="shared" si="32"/>
        <v>0</v>
      </c>
      <c r="BT138" s="36">
        <f t="shared" si="32"/>
        <v>0</v>
      </c>
      <c r="BU138" s="119">
        <f t="shared" si="32"/>
        <v>0</v>
      </c>
      <c r="BV138" s="119">
        <f t="shared" si="32"/>
        <v>0</v>
      </c>
      <c r="BW138" s="119">
        <f t="shared" si="32"/>
        <v>0</v>
      </c>
      <c r="BX138" s="255">
        <f t="shared" si="29"/>
        <v>0</v>
      </c>
      <c r="BY138" s="255">
        <f t="shared" si="30"/>
        <v>0</v>
      </c>
      <c r="BZ138" s="255">
        <f t="shared" si="31"/>
        <v>0</v>
      </c>
    </row>
    <row r="139" spans="69:78" x14ac:dyDescent="0.25">
      <c r="BQ139" s="280" t="str">
        <f>IF(TOTALS!$A$194="Input Damage Inventory Number","N/A",TOTALS!$A$194)</f>
        <v>N/A</v>
      </c>
      <c r="BR139" s="36">
        <f t="shared" si="32"/>
        <v>0</v>
      </c>
      <c r="BS139" s="36">
        <f t="shared" si="32"/>
        <v>0</v>
      </c>
      <c r="BT139" s="36">
        <f t="shared" si="32"/>
        <v>0</v>
      </c>
      <c r="BU139" s="119">
        <f t="shared" si="32"/>
        <v>0</v>
      </c>
      <c r="BV139" s="119">
        <f t="shared" si="32"/>
        <v>0</v>
      </c>
      <c r="BW139" s="119">
        <f t="shared" si="32"/>
        <v>0</v>
      </c>
      <c r="BX139" s="255">
        <f t="shared" si="29"/>
        <v>0</v>
      </c>
      <c r="BY139" s="255">
        <f t="shared" si="30"/>
        <v>0</v>
      </c>
      <c r="BZ139" s="255">
        <f t="shared" si="31"/>
        <v>0</v>
      </c>
    </row>
    <row r="140" spans="69:78" x14ac:dyDescent="0.25">
      <c r="BQ140" s="280" t="str">
        <f>IF(TOTALS!$A$208="Input Damage Inventory Number","N/A",TOTALS!$A$208)</f>
        <v>N/A</v>
      </c>
      <c r="BR140" s="36">
        <f t="shared" si="32"/>
        <v>0</v>
      </c>
      <c r="BS140" s="36">
        <f t="shared" si="32"/>
        <v>0</v>
      </c>
      <c r="BT140" s="36">
        <f t="shared" si="32"/>
        <v>0</v>
      </c>
      <c r="BU140" s="119">
        <f t="shared" si="32"/>
        <v>0</v>
      </c>
      <c r="BV140" s="119">
        <f t="shared" si="32"/>
        <v>0</v>
      </c>
      <c r="BW140" s="119">
        <f t="shared" si="32"/>
        <v>0</v>
      </c>
      <c r="BX140" s="255">
        <f t="shared" si="29"/>
        <v>0</v>
      </c>
      <c r="BY140" s="255">
        <f t="shared" si="30"/>
        <v>0</v>
      </c>
      <c r="BZ140" s="255">
        <f t="shared" si="31"/>
        <v>0</v>
      </c>
    </row>
    <row r="141" spans="69:78" x14ac:dyDescent="0.25">
      <c r="BQ141" s="280" t="str">
        <f>IF(TOTALS!$A$222="Input Damage Inventory Number","N/A",TOTALS!$A$222)</f>
        <v>N/A</v>
      </c>
      <c r="BR141" s="36">
        <f t="shared" si="32"/>
        <v>0</v>
      </c>
      <c r="BS141" s="36">
        <f t="shared" si="32"/>
        <v>0</v>
      </c>
      <c r="BT141" s="36">
        <f t="shared" si="32"/>
        <v>0</v>
      </c>
      <c r="BU141" s="119">
        <f t="shared" si="32"/>
        <v>0</v>
      </c>
      <c r="BV141" s="119">
        <f t="shared" si="32"/>
        <v>0</v>
      </c>
      <c r="BW141" s="119">
        <f t="shared" si="32"/>
        <v>0</v>
      </c>
      <c r="BX141" s="255">
        <f t="shared" si="29"/>
        <v>0</v>
      </c>
      <c r="BY141" s="255">
        <f t="shared" si="30"/>
        <v>0</v>
      </c>
      <c r="BZ141" s="255">
        <f t="shared" si="31"/>
        <v>0</v>
      </c>
    </row>
    <row r="142" spans="69:78" x14ac:dyDescent="0.25">
      <c r="BQ142" s="280" t="str">
        <f>IF(TOTALS!$A$236="Input Damage Inventory Number","N/A",TOTALS!$A$236)</f>
        <v>N/A</v>
      </c>
      <c r="BR142" s="36">
        <f t="shared" si="32"/>
        <v>0</v>
      </c>
      <c r="BS142" s="36">
        <f t="shared" si="32"/>
        <v>0</v>
      </c>
      <c r="BT142" s="36">
        <f t="shared" si="32"/>
        <v>0</v>
      </c>
      <c r="BU142" s="119">
        <f t="shared" si="32"/>
        <v>0</v>
      </c>
      <c r="BV142" s="119">
        <f t="shared" si="32"/>
        <v>0</v>
      </c>
      <c r="BW142" s="119">
        <f t="shared" si="32"/>
        <v>0</v>
      </c>
      <c r="BX142" s="255">
        <f t="shared" si="29"/>
        <v>0</v>
      </c>
      <c r="BY142" s="255">
        <f t="shared" si="30"/>
        <v>0</v>
      </c>
      <c r="BZ142" s="255">
        <f t="shared" si="31"/>
        <v>0</v>
      </c>
    </row>
    <row r="143" spans="69:78" x14ac:dyDescent="0.25">
      <c r="BQ143" s="280" t="str">
        <f>IF(TOTALS!$A$250="Input Damage Inventory Number","N/A",TOTALS!$A$250)</f>
        <v>N/A</v>
      </c>
      <c r="BR143" s="36">
        <f t="shared" si="32"/>
        <v>0</v>
      </c>
      <c r="BS143" s="36">
        <f t="shared" si="32"/>
        <v>0</v>
      </c>
      <c r="BT143" s="36">
        <f t="shared" si="32"/>
        <v>0</v>
      </c>
      <c r="BU143" s="119">
        <f t="shared" si="32"/>
        <v>0</v>
      </c>
      <c r="BV143" s="119">
        <f t="shared" si="32"/>
        <v>0</v>
      </c>
      <c r="BW143" s="119">
        <f t="shared" si="32"/>
        <v>0</v>
      </c>
      <c r="BX143" s="255">
        <f t="shared" si="29"/>
        <v>0</v>
      </c>
      <c r="BY143" s="255">
        <f t="shared" si="30"/>
        <v>0</v>
      </c>
      <c r="BZ143" s="255">
        <f t="shared" si="31"/>
        <v>0</v>
      </c>
    </row>
    <row r="144" spans="69:78" x14ac:dyDescent="0.25">
      <c r="BQ144" s="280" t="str">
        <f>IF(TOTALS!$A$264="Input Damage Inventory Number","N/A",TOTALS!$A$264)</f>
        <v>N/A</v>
      </c>
      <c r="BR144" s="36">
        <f t="shared" si="32"/>
        <v>0</v>
      </c>
      <c r="BS144" s="36">
        <f t="shared" si="32"/>
        <v>0</v>
      </c>
      <c r="BT144" s="36">
        <f t="shared" si="32"/>
        <v>0</v>
      </c>
      <c r="BU144" s="119">
        <f t="shared" si="32"/>
        <v>0</v>
      </c>
      <c r="BV144" s="119">
        <f t="shared" si="32"/>
        <v>0</v>
      </c>
      <c r="BW144" s="119">
        <f t="shared" si="32"/>
        <v>0</v>
      </c>
      <c r="BX144" s="255">
        <f t="shared" si="29"/>
        <v>0</v>
      </c>
      <c r="BY144" s="255">
        <f t="shared" si="30"/>
        <v>0</v>
      </c>
      <c r="BZ144" s="255">
        <f t="shared" si="31"/>
        <v>0</v>
      </c>
    </row>
    <row r="145" spans="1:78" x14ac:dyDescent="0.25">
      <c r="BQ145" s="280" t="str">
        <f>IF(TOTALS!$A$278="Input Damage Inventory Number","N/A",TOTALS!$A$278)</f>
        <v>N/A</v>
      </c>
      <c r="BR145" s="36">
        <f t="shared" si="32"/>
        <v>0</v>
      </c>
      <c r="BS145" s="36">
        <f t="shared" si="32"/>
        <v>0</v>
      </c>
      <c r="BT145" s="36">
        <f t="shared" si="32"/>
        <v>0</v>
      </c>
      <c r="BU145" s="119">
        <f t="shared" si="32"/>
        <v>0</v>
      </c>
      <c r="BV145" s="119">
        <f t="shared" si="32"/>
        <v>0</v>
      </c>
      <c r="BW145" s="119">
        <f t="shared" si="32"/>
        <v>0</v>
      </c>
      <c r="BX145" s="255">
        <f t="shared" si="29"/>
        <v>0</v>
      </c>
      <c r="BY145" s="255">
        <f t="shared" si="30"/>
        <v>0</v>
      </c>
      <c r="BZ145" s="255">
        <f t="shared" si="31"/>
        <v>0</v>
      </c>
    </row>
    <row r="146" spans="1:78" x14ac:dyDescent="0.25">
      <c r="BQ146" s="277" t="str">
        <f>IF(TOTALS!$A$292="Input Damage Inventory Number","N/A",TOTALS!$A$292)</f>
        <v>N/A</v>
      </c>
      <c r="BR146" s="36">
        <f t="shared" si="32"/>
        <v>0</v>
      </c>
      <c r="BS146" s="36">
        <f t="shared" si="32"/>
        <v>0</v>
      </c>
      <c r="BT146" s="36">
        <f t="shared" si="32"/>
        <v>0</v>
      </c>
      <c r="BU146" s="119">
        <f t="shared" si="32"/>
        <v>0</v>
      </c>
      <c r="BV146" s="119">
        <f t="shared" si="32"/>
        <v>0</v>
      </c>
      <c r="BW146" s="119">
        <f t="shared" si="32"/>
        <v>0</v>
      </c>
      <c r="BX146" s="255">
        <f t="shared" si="29"/>
        <v>0</v>
      </c>
      <c r="BY146" s="255">
        <f t="shared" si="30"/>
        <v>0</v>
      </c>
      <c r="BZ146" s="255">
        <f t="shared" si="31"/>
        <v>0</v>
      </c>
    </row>
    <row r="147" spans="1:78" x14ac:dyDescent="0.25">
      <c r="BQ147" s="284" t="str">
        <f>IF(TOTALS!$A$306="Input Damage Inventory Number","N/A",TOTALS!$A$306)</f>
        <v>N/A</v>
      </c>
      <c r="BR147" s="36">
        <f t="shared" si="32"/>
        <v>0</v>
      </c>
      <c r="BS147" s="36">
        <f t="shared" si="32"/>
        <v>0</v>
      </c>
      <c r="BT147" s="36">
        <f t="shared" si="32"/>
        <v>0</v>
      </c>
      <c r="BU147" s="119">
        <f t="shared" si="32"/>
        <v>0</v>
      </c>
      <c r="BV147" s="119">
        <f t="shared" si="32"/>
        <v>0</v>
      </c>
      <c r="BW147" s="119">
        <f t="shared" si="32"/>
        <v>0</v>
      </c>
      <c r="BX147" s="255">
        <f t="shared" si="29"/>
        <v>0</v>
      </c>
      <c r="BY147" s="255">
        <f t="shared" si="30"/>
        <v>0</v>
      </c>
      <c r="BZ147" s="255">
        <f t="shared" si="31"/>
        <v>0</v>
      </c>
    </row>
    <row r="148" spans="1:78" s="104" customFormat="1" x14ac:dyDescent="0.25">
      <c r="A148" s="252"/>
      <c r="B148" s="252"/>
      <c r="C148" s="252"/>
      <c r="D148" s="249"/>
      <c r="E148" s="249"/>
      <c r="F148" s="252"/>
      <c r="I148" s="254"/>
      <c r="BQ148" s="284" t="str">
        <f>IF(TOTALS!$A$320="Input Damage Inventory Number","N/A",TOTALS!$A320)</f>
        <v>N/A</v>
      </c>
      <c r="BR148" s="36">
        <f t="shared" si="32"/>
        <v>0</v>
      </c>
      <c r="BS148" s="36">
        <f t="shared" si="32"/>
        <v>0</v>
      </c>
      <c r="BT148" s="36">
        <f t="shared" si="32"/>
        <v>0</v>
      </c>
      <c r="BU148" s="119">
        <f t="shared" si="32"/>
        <v>0</v>
      </c>
      <c r="BV148" s="119">
        <f t="shared" si="32"/>
        <v>0</v>
      </c>
      <c r="BW148" s="119">
        <f t="shared" si="32"/>
        <v>0</v>
      </c>
      <c r="BX148" s="255">
        <f t="shared" si="29"/>
        <v>0</v>
      </c>
      <c r="BY148" s="255">
        <f t="shared" si="30"/>
        <v>0</v>
      </c>
      <c r="BZ148" s="255">
        <f t="shared" si="31"/>
        <v>0</v>
      </c>
    </row>
    <row r="149" spans="1:78" s="104" customFormat="1" x14ac:dyDescent="0.25">
      <c r="A149" s="252"/>
      <c r="B149" s="252"/>
      <c r="C149" s="252"/>
      <c r="D149" s="249"/>
      <c r="E149" s="249"/>
      <c r="F149" s="252"/>
      <c r="I149" s="254"/>
      <c r="BQ149" s="286" t="str">
        <f>IF(TOTALS!$A$334="Input Damage Inventory Number","N/A",TOTALS!$A321)</f>
        <v>N/A</v>
      </c>
      <c r="BR149" s="36">
        <f t="shared" si="32"/>
        <v>0</v>
      </c>
      <c r="BS149" s="36">
        <f t="shared" si="32"/>
        <v>0</v>
      </c>
      <c r="BT149" s="36">
        <f t="shared" si="32"/>
        <v>0</v>
      </c>
      <c r="BU149" s="119">
        <f t="shared" si="32"/>
        <v>0</v>
      </c>
      <c r="BV149" s="119">
        <f t="shared" si="32"/>
        <v>0</v>
      </c>
      <c r="BW149" s="119">
        <f t="shared" si="32"/>
        <v>0</v>
      </c>
      <c r="BX149" s="255">
        <f t="shared" si="29"/>
        <v>0</v>
      </c>
      <c r="BY149" s="255">
        <f t="shared" si="30"/>
        <v>0</v>
      </c>
      <c r="BZ149" s="255">
        <f t="shared" si="31"/>
        <v>0</v>
      </c>
    </row>
    <row r="150" spans="1:78" s="104" customFormat="1" x14ac:dyDescent="0.25">
      <c r="A150" s="252"/>
      <c r="B150" s="252"/>
      <c r="C150" s="252"/>
      <c r="D150" s="249"/>
      <c r="E150" s="249"/>
      <c r="F150" s="252"/>
      <c r="I150" s="254"/>
      <c r="BQ150" s="284" t="str">
        <f>IF(TOTALS!$A$348="Input Damage Inventory Number","N/A",TOTALS!$A$348)</f>
        <v>N/A</v>
      </c>
      <c r="BR150" s="36">
        <f t="shared" si="32"/>
        <v>0</v>
      </c>
      <c r="BS150" s="36">
        <f t="shared" si="32"/>
        <v>0</v>
      </c>
      <c r="BT150" s="36">
        <f t="shared" si="32"/>
        <v>0</v>
      </c>
      <c r="BU150" s="119">
        <f t="shared" si="32"/>
        <v>0</v>
      </c>
      <c r="BV150" s="119">
        <f t="shared" si="32"/>
        <v>0</v>
      </c>
      <c r="BW150" s="119">
        <f t="shared" si="32"/>
        <v>0</v>
      </c>
      <c r="BX150" s="255">
        <f t="shared" si="29"/>
        <v>0</v>
      </c>
      <c r="BY150" s="255">
        <f t="shared" si="30"/>
        <v>0</v>
      </c>
      <c r="BZ150" s="255">
        <f t="shared" si="31"/>
        <v>0</v>
      </c>
    </row>
    <row r="151" spans="1:78" s="104" customFormat="1" ht="14.25" customHeight="1" x14ac:dyDescent="0.25">
      <c r="A151" s="252"/>
      <c r="B151" s="252"/>
      <c r="C151" s="252"/>
      <c r="D151" s="249"/>
      <c r="E151" s="249"/>
      <c r="F151" s="252"/>
      <c r="I151" s="254"/>
      <c r="BQ151" s="284" t="str">
        <f>IF(TOTALS!$A$362="Input Damage Inventory Number","N/A",TOTALS!$A$362)</f>
        <v>N/A</v>
      </c>
      <c r="BR151" s="36">
        <f t="shared" si="32"/>
        <v>0</v>
      </c>
      <c r="BS151" s="36">
        <f t="shared" si="32"/>
        <v>0</v>
      </c>
      <c r="BT151" s="36">
        <f t="shared" si="32"/>
        <v>0</v>
      </c>
      <c r="BU151" s="119">
        <f t="shared" si="32"/>
        <v>0</v>
      </c>
      <c r="BV151" s="119">
        <f t="shared" si="32"/>
        <v>0</v>
      </c>
      <c r="BW151" s="119">
        <f t="shared" si="32"/>
        <v>0</v>
      </c>
      <c r="BX151" s="255">
        <f t="shared" si="29"/>
        <v>0</v>
      </c>
      <c r="BY151" s="255">
        <f t="shared" si="30"/>
        <v>0</v>
      </c>
      <c r="BZ151" s="255">
        <f t="shared" si="31"/>
        <v>0</v>
      </c>
    </row>
    <row r="153" spans="1:78" x14ac:dyDescent="0.25">
      <c r="BQ153" s="393" t="s">
        <v>1729</v>
      </c>
      <c r="BR153" s="400" t="s">
        <v>1730</v>
      </c>
      <c r="BS153" s="401"/>
      <c r="BT153" s="402"/>
      <c r="BU153" s="400" t="s">
        <v>1734</v>
      </c>
      <c r="BV153" s="401"/>
      <c r="BW153" s="402"/>
      <c r="BX153" s="403" t="s">
        <v>1735</v>
      </c>
      <c r="BY153" s="404"/>
      <c r="BZ153" s="405"/>
    </row>
    <row r="154" spans="1:78" x14ac:dyDescent="0.25">
      <c r="BQ154" s="399"/>
      <c r="BR154" s="282" t="s">
        <v>55</v>
      </c>
      <c r="BS154" s="282" t="s">
        <v>56</v>
      </c>
      <c r="BT154" s="282" t="s">
        <v>1764</v>
      </c>
      <c r="BU154" s="282" t="s">
        <v>55</v>
      </c>
      <c r="BV154" s="282" t="s">
        <v>56</v>
      </c>
      <c r="BW154" s="282" t="s">
        <v>1764</v>
      </c>
      <c r="BX154" s="250" t="s">
        <v>55</v>
      </c>
      <c r="BY154" s="250" t="s">
        <v>56</v>
      </c>
      <c r="BZ154" s="282" t="s">
        <v>1764</v>
      </c>
    </row>
    <row r="155" spans="1:78" x14ac:dyDescent="0.25">
      <c r="BQ155" s="250" t="s">
        <v>1731</v>
      </c>
      <c r="BR155" s="128">
        <f t="shared" ref="BR155:BW159" si="33">SUMIFS(BR$5:BR$119,$C$5:$C$119,$BQ155)</f>
        <v>0</v>
      </c>
      <c r="BS155" s="128">
        <f t="shared" si="33"/>
        <v>0</v>
      </c>
      <c r="BT155" s="128">
        <f t="shared" si="33"/>
        <v>0</v>
      </c>
      <c r="BU155" s="119">
        <f t="shared" si="33"/>
        <v>0</v>
      </c>
      <c r="BV155" s="119">
        <f t="shared" si="33"/>
        <v>0</v>
      </c>
      <c r="BW155" s="119">
        <f t="shared" si="33"/>
        <v>0</v>
      </c>
      <c r="BX155" s="255">
        <f>COUNTIFS(F$5:F$119,"Straight Time",$C$5:$C$119,$BQ155)</f>
        <v>0</v>
      </c>
      <c r="BY155" s="255">
        <f t="shared" ref="BY155:BZ159" si="34">COUNTIFS(F$5:F$119,"Overtime",$C$5:$C$119,$BQ155)</f>
        <v>0</v>
      </c>
      <c r="BZ155" s="255">
        <f t="shared" si="34"/>
        <v>0</v>
      </c>
    </row>
    <row r="156" spans="1:78" x14ac:dyDescent="0.25">
      <c r="BQ156" s="250" t="s">
        <v>1733</v>
      </c>
      <c r="BR156" s="128">
        <f t="shared" si="33"/>
        <v>0</v>
      </c>
      <c r="BS156" s="128">
        <f t="shared" si="33"/>
        <v>0</v>
      </c>
      <c r="BT156" s="128">
        <f t="shared" si="33"/>
        <v>0</v>
      </c>
      <c r="BU156" s="119">
        <f t="shared" si="33"/>
        <v>0</v>
      </c>
      <c r="BV156" s="119">
        <f t="shared" si="33"/>
        <v>0</v>
      </c>
      <c r="BW156" s="119">
        <f t="shared" si="33"/>
        <v>0</v>
      </c>
      <c r="BX156" s="255">
        <f>COUNTIFS(F$5:F$119,"Straight Time",$C$5:$C$119,$BQ156)</f>
        <v>0</v>
      </c>
      <c r="BY156" s="255">
        <f t="shared" si="34"/>
        <v>0</v>
      </c>
      <c r="BZ156" s="255">
        <f t="shared" si="34"/>
        <v>0</v>
      </c>
    </row>
    <row r="157" spans="1:78" x14ac:dyDescent="0.25">
      <c r="BQ157" s="250" t="s">
        <v>1732</v>
      </c>
      <c r="BR157" s="128">
        <f t="shared" si="33"/>
        <v>0</v>
      </c>
      <c r="BS157" s="128">
        <f t="shared" si="33"/>
        <v>0</v>
      </c>
      <c r="BT157" s="128">
        <f t="shared" si="33"/>
        <v>0</v>
      </c>
      <c r="BU157" s="119">
        <f t="shared" si="33"/>
        <v>0</v>
      </c>
      <c r="BV157" s="119">
        <f t="shared" si="33"/>
        <v>0</v>
      </c>
      <c r="BW157" s="119">
        <f t="shared" si="33"/>
        <v>0</v>
      </c>
      <c r="BX157" s="255">
        <f>COUNTIFS(F$5:F$119,"Straight Time",$C$5:$C$119,$BQ157)</f>
        <v>0</v>
      </c>
      <c r="BY157" s="255">
        <f t="shared" si="34"/>
        <v>0</v>
      </c>
      <c r="BZ157" s="255">
        <f t="shared" si="34"/>
        <v>0</v>
      </c>
    </row>
    <row r="158" spans="1:78" x14ac:dyDescent="0.25">
      <c r="BQ158" s="250" t="s">
        <v>1736</v>
      </c>
      <c r="BR158" s="128">
        <f t="shared" si="33"/>
        <v>0</v>
      </c>
      <c r="BS158" s="128">
        <f t="shared" si="33"/>
        <v>0</v>
      </c>
      <c r="BT158" s="128">
        <f t="shared" si="33"/>
        <v>0</v>
      </c>
      <c r="BU158" s="119">
        <f t="shared" si="33"/>
        <v>0</v>
      </c>
      <c r="BV158" s="119">
        <f t="shared" si="33"/>
        <v>0</v>
      </c>
      <c r="BW158" s="119">
        <f t="shared" si="33"/>
        <v>0</v>
      </c>
      <c r="BX158" s="255">
        <f>COUNTIFS(F$5:F$119,"Straight Time",$C$5:$C$119,$BQ158)</f>
        <v>0</v>
      </c>
      <c r="BY158" s="255">
        <f t="shared" si="34"/>
        <v>0</v>
      </c>
      <c r="BZ158" s="255">
        <f t="shared" si="34"/>
        <v>0</v>
      </c>
    </row>
    <row r="159" spans="1:78" x14ac:dyDescent="0.25">
      <c r="BQ159" s="250" t="s">
        <v>1747</v>
      </c>
      <c r="BR159" s="128">
        <f t="shared" si="33"/>
        <v>0</v>
      </c>
      <c r="BS159" s="128">
        <f t="shared" si="33"/>
        <v>0</v>
      </c>
      <c r="BT159" s="128">
        <f t="shared" si="33"/>
        <v>0</v>
      </c>
      <c r="BU159" s="119">
        <f t="shared" si="33"/>
        <v>0</v>
      </c>
      <c r="BV159" s="119">
        <f t="shared" si="33"/>
        <v>0</v>
      </c>
      <c r="BW159" s="119">
        <f t="shared" si="33"/>
        <v>0</v>
      </c>
      <c r="BX159" s="255">
        <f>COUNTIFS(F$5:F$119,"Straight Time",$C$5:$C$119,$BQ159)</f>
        <v>0</v>
      </c>
      <c r="BY159" s="255">
        <f t="shared" si="34"/>
        <v>0</v>
      </c>
      <c r="BZ159" s="255">
        <f t="shared" si="34"/>
        <v>0</v>
      </c>
    </row>
  </sheetData>
  <mergeCells count="11">
    <mergeCell ref="BR121:BT121"/>
    <mergeCell ref="BU121:BW121"/>
    <mergeCell ref="BX121:BZ121"/>
    <mergeCell ref="BQ153:BQ154"/>
    <mergeCell ref="BQ125:BQ126"/>
    <mergeCell ref="BR125:BT125"/>
    <mergeCell ref="BU125:BW125"/>
    <mergeCell ref="BU153:BW153"/>
    <mergeCell ref="BR153:BT153"/>
    <mergeCell ref="BX125:BZ125"/>
    <mergeCell ref="BX153:BZ153"/>
  </mergeCells>
  <conditionalFormatting sqref="F5:F119">
    <cfRule type="containsText" dxfId="40" priority="3" operator="containsText" text="Select Pay Type">
      <formula>NOT(ISERROR(SEARCH("Select Pay Type",F5)))</formula>
    </cfRule>
  </conditionalFormatting>
  <conditionalFormatting sqref="C5:C119">
    <cfRule type="containsText" dxfId="39" priority="2" operator="containsText" text="Select Dept">
      <formula>NOT(ISERROR(SEARCH("Select Dept",C5)))</formula>
    </cfRule>
  </conditionalFormatting>
  <conditionalFormatting sqref="B5:B119">
    <cfRule type="containsText" dxfId="38" priority="1" operator="containsText" text="Select DI #">
      <formula>NOT(ISERROR(SEARCH("Select DI #",B5)))</formula>
    </cfRule>
  </conditionalFormatting>
  <dataValidations count="3">
    <dataValidation type="list" allowBlank="1" showInputMessage="1" showErrorMessage="1" sqref="F5:F119" xr:uid="{00000000-0002-0000-0100-000000000000}">
      <formula1>"Select Pay Type,Straight Time,Overtime,Premium"</formula1>
    </dataValidation>
    <dataValidation type="list" allowBlank="1" showInputMessage="1" showErrorMessage="1" sqref="C5:C119" xr:uid="{00000000-0002-0000-0100-000001000000}">
      <formula1>$BQ$155:$BQ$159</formula1>
    </dataValidation>
    <dataValidation type="list" allowBlank="1" showInputMessage="1" showErrorMessage="1" sqref="B5:B119" xr:uid="{00000000-0002-0000-0100-000002000000}">
      <formula1>$BQ$127:$BQ$151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62"/>
  <sheetViews>
    <sheetView workbookViewId="0">
      <selection activeCell="K21" sqref="K21"/>
    </sheetView>
  </sheetViews>
  <sheetFormatPr defaultColWidth="9.140625" defaultRowHeight="15" x14ac:dyDescent="0.25"/>
  <cols>
    <col min="1" max="1" width="4.28515625" style="45" customWidth="1"/>
    <col min="2" max="2" width="11" style="45" customWidth="1"/>
    <col min="3" max="3" width="13.28515625" style="45" bestFit="1" customWidth="1"/>
    <col min="4" max="4" width="12.42578125" style="10" customWidth="1"/>
    <col min="5" max="5" width="22.7109375" style="10" customWidth="1"/>
    <col min="6" max="7" width="19.85546875" style="10" bestFit="1" customWidth="1"/>
    <col min="8" max="8" width="43.5703125" style="10" customWidth="1"/>
    <col min="9" max="9" width="11.42578125" style="10" bestFit="1" customWidth="1"/>
    <col min="10" max="10" width="13.42578125" style="11" bestFit="1" customWidth="1"/>
    <col min="11" max="40" width="9.140625" style="10"/>
    <col min="41" max="41" width="12.5703125" style="10" customWidth="1"/>
    <col min="42" max="42" width="14.5703125" style="28" customWidth="1"/>
    <col min="43" max="43" width="14.5703125" style="29" customWidth="1"/>
    <col min="44" max="45" width="14.5703125" style="10" customWidth="1"/>
    <col min="46" max="16384" width="9.140625" style="10"/>
  </cols>
  <sheetData>
    <row r="1" spans="1:43" x14ac:dyDescent="0.25">
      <c r="A1" s="72" t="s">
        <v>1710</v>
      </c>
      <c r="F1" s="313" t="s">
        <v>4726</v>
      </c>
    </row>
    <row r="3" spans="1:43" x14ac:dyDescent="0.25">
      <c r="A3" s="55" t="s">
        <v>25</v>
      </c>
      <c r="B3" s="118" t="s">
        <v>54</v>
      </c>
      <c r="C3" s="243" t="s">
        <v>1729</v>
      </c>
      <c r="D3" s="52" t="s">
        <v>19</v>
      </c>
      <c r="E3" s="12" t="s">
        <v>20</v>
      </c>
      <c r="F3" s="16" t="s">
        <v>67</v>
      </c>
      <c r="G3" s="16" t="s">
        <v>68</v>
      </c>
      <c r="H3" s="17" t="s">
        <v>1</v>
      </c>
      <c r="I3" s="17" t="s">
        <v>66</v>
      </c>
      <c r="J3" s="18" t="s">
        <v>21</v>
      </c>
      <c r="K3" s="241">
        <v>43831</v>
      </c>
      <c r="L3" s="241">
        <f>K3+1</f>
        <v>43832</v>
      </c>
      <c r="M3" s="241">
        <f t="shared" ref="M3:AO3" si="0">L3+1</f>
        <v>43833</v>
      </c>
      <c r="N3" s="241">
        <f t="shared" si="0"/>
        <v>43834</v>
      </c>
      <c r="O3" s="241">
        <f t="shared" si="0"/>
        <v>43835</v>
      </c>
      <c r="P3" s="241">
        <f t="shared" si="0"/>
        <v>43836</v>
      </c>
      <c r="Q3" s="241">
        <f t="shared" si="0"/>
        <v>43837</v>
      </c>
      <c r="R3" s="241">
        <f t="shared" si="0"/>
        <v>43838</v>
      </c>
      <c r="S3" s="241">
        <f t="shared" si="0"/>
        <v>43839</v>
      </c>
      <c r="T3" s="241">
        <f t="shared" si="0"/>
        <v>43840</v>
      </c>
      <c r="U3" s="241">
        <f t="shared" si="0"/>
        <v>43841</v>
      </c>
      <c r="V3" s="241">
        <f t="shared" si="0"/>
        <v>43842</v>
      </c>
      <c r="W3" s="241">
        <f t="shared" si="0"/>
        <v>43843</v>
      </c>
      <c r="X3" s="241">
        <f t="shared" si="0"/>
        <v>43844</v>
      </c>
      <c r="Y3" s="241">
        <f t="shared" si="0"/>
        <v>43845</v>
      </c>
      <c r="Z3" s="241">
        <f t="shared" si="0"/>
        <v>43846</v>
      </c>
      <c r="AA3" s="241">
        <f t="shared" si="0"/>
        <v>43847</v>
      </c>
      <c r="AB3" s="241">
        <f t="shared" si="0"/>
        <v>43848</v>
      </c>
      <c r="AC3" s="241">
        <f t="shared" si="0"/>
        <v>43849</v>
      </c>
      <c r="AD3" s="241">
        <f t="shared" si="0"/>
        <v>43850</v>
      </c>
      <c r="AE3" s="241">
        <f t="shared" si="0"/>
        <v>43851</v>
      </c>
      <c r="AF3" s="241">
        <f t="shared" si="0"/>
        <v>43852</v>
      </c>
      <c r="AG3" s="241">
        <f t="shared" si="0"/>
        <v>43853</v>
      </c>
      <c r="AH3" s="241">
        <f t="shared" si="0"/>
        <v>43854</v>
      </c>
      <c r="AI3" s="241">
        <f t="shared" si="0"/>
        <v>43855</v>
      </c>
      <c r="AJ3" s="241">
        <f t="shared" si="0"/>
        <v>43856</v>
      </c>
      <c r="AK3" s="241">
        <f t="shared" si="0"/>
        <v>43857</v>
      </c>
      <c r="AL3" s="241">
        <f t="shared" si="0"/>
        <v>43858</v>
      </c>
      <c r="AM3" s="241">
        <f t="shared" si="0"/>
        <v>43859</v>
      </c>
      <c r="AN3" s="241">
        <f t="shared" si="0"/>
        <v>43860</v>
      </c>
      <c r="AO3" s="241">
        <f t="shared" si="0"/>
        <v>43861</v>
      </c>
      <c r="AP3" s="13" t="s">
        <v>4</v>
      </c>
      <c r="AQ3" s="27" t="s">
        <v>5</v>
      </c>
    </row>
    <row r="4" spans="1:43" x14ac:dyDescent="0.25">
      <c r="A4" s="55">
        <v>1</v>
      </c>
      <c r="B4" s="55" t="s">
        <v>1748</v>
      </c>
      <c r="C4" s="55" t="s">
        <v>1747</v>
      </c>
      <c r="D4" s="53"/>
      <c r="E4" s="1"/>
      <c r="F4" s="5"/>
      <c r="G4" s="5"/>
      <c r="H4" s="8" t="str">
        <f>IF(I4="","",IF($F$1="FEMA 2015",LOOKUP(I4,'2015 CC'!$A$3:$A$454,'2015 CC'!$B$3:$B$454),IF($F$1="FEMA 2017",LOOKUP(I4,'2017 CC'!$A$3:$A$462,'2017 CC'!$B$3:$B$462),IF($F$1="FEMA 2019",LOOKUP(I4,'2019 CC'!$A$3:$A$498,'2019 CC'!$B$3:$B$498),IF($F$1="FEMA 2021",LOOKUP(I4,'2021 CC'!$A$2:$A$536,'2021 CC'!$B$2:$B$536),IF($F$1="FEMA 2023",LOOKUP(I4,'2023 CC'!$A$3:$A$549,'2023 CC'!$B$3:$B$549),"Input Description"))))))</f>
        <v/>
      </c>
      <c r="I4" s="314"/>
      <c r="J4" s="9">
        <f>IF(I4="",0,IF($F$1="FEMA 2015",LOOKUP(I4,'2015 CC'!$A$3:$A$454,'2015 CC'!$H$3:$H$454),IF($F$1="FEMA 2017",LOOKUP(I4,'2017 CC'!$A$3:$A$462,'2017 CC'!$H$3:$H$462),IF($F$1="FEMA 2019",LOOKUP(I4,'2019 CC'!$A$3:$A$498,'2019 CC'!$H$3:$H$498),IF($F$1="FEMA 2021",LOOKUP(I4,'2021 CC'!$A$2:$A$536,'2021 CC'!$H$2:$H$536),IF($F$1="FEMA 2023",LOOKUP(I4,'2023 CC'!$A$3:$A$549,'2023 CC'!$H$3:$H$549),"Input Rate"))))))</f>
        <v>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120">
        <f>SUM(K4:AO4)</f>
        <v>0</v>
      </c>
      <c r="AQ4" s="121">
        <f>AP4*J4</f>
        <v>0</v>
      </c>
    </row>
    <row r="5" spans="1:43" x14ac:dyDescent="0.25">
      <c r="A5" s="55">
        <f>A4+1</f>
        <v>2</v>
      </c>
      <c r="B5" s="55" t="s">
        <v>1748</v>
      </c>
      <c r="C5" s="55" t="s">
        <v>1747</v>
      </c>
      <c r="D5" s="54"/>
      <c r="E5" s="1"/>
      <c r="F5" s="5"/>
      <c r="G5" s="5"/>
      <c r="H5" s="8" t="str">
        <f>IF(I5="","",IF($F$1="FEMA 2015",LOOKUP(I5,'2015 CC'!$A$3:$A$454,'2015 CC'!$B$3:$B$454),IF($F$1="FEMA 2017",LOOKUP(I5,'2017 CC'!$A$3:$A$462,'2017 CC'!$B$3:$B$462),IF($F$1="FEMA 2019",LOOKUP(I5,'2019 CC'!$A$3:$A$498,'2019 CC'!$B$3:$B$498),IF($F$1="FEMA 2021",LOOKUP(I5,'2021 CC'!$A$2:$A$536,'2021 CC'!$B$2:$B$536),IF($F$1="FEMA 2023",LOOKUP(I5,'2023 CC'!$A$3:$A$549,'2023 CC'!$B$3:$B$549),"Input Description"))))))</f>
        <v/>
      </c>
      <c r="I5" s="314"/>
      <c r="J5" s="9">
        <f>IF(I5="",0,IF($F$1="FEMA 2015",LOOKUP(I5,'2015 CC'!$A$3:$A$454,'2015 CC'!$H$3:$H$454),IF($F$1="FEMA 2017",LOOKUP(I5,'2017 CC'!$A$3:$A$462,'2017 CC'!$H$3:$H$462),IF($F$1="FEMA 2019",LOOKUP(I5,'2019 CC'!$A$3:$A$498,'2019 CC'!$H$3:$H$498),IF($F$1="FEMA 2021",LOOKUP(I5,'2021 CC'!$A$2:$A$536,'2021 CC'!$H$2:$H$536),IF($F$1="FEMA 2023",LOOKUP(I5,'2023 CC'!$A$3:$A$549,'2023 CC'!$H$3:$H$549),"Input Rate"))))))</f>
        <v>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20">
        <f>SUM(K5:AO5)</f>
        <v>0</v>
      </c>
      <c r="AQ5" s="121">
        <f>AP5*J5</f>
        <v>0</v>
      </c>
    </row>
    <row r="6" spans="1:43" x14ac:dyDescent="0.25">
      <c r="A6" s="55">
        <f>A5+1</f>
        <v>3</v>
      </c>
      <c r="B6" s="55" t="s">
        <v>1748</v>
      </c>
      <c r="C6" s="55" t="s">
        <v>1747</v>
      </c>
      <c r="D6" s="54"/>
      <c r="E6" s="2"/>
      <c r="F6" s="6"/>
      <c r="G6" s="6"/>
      <c r="H6" s="8" t="str">
        <f>IF(I6="","",IF($F$1="FEMA 2015",LOOKUP(I6,'2015 CC'!$A$3:$A$454,'2015 CC'!$B$3:$B$454),IF($F$1="FEMA 2017",LOOKUP(I6,'2017 CC'!$A$3:$A$462,'2017 CC'!$B$3:$B$462),IF($F$1="FEMA 2019",LOOKUP(I6,'2019 CC'!$A$3:$A$498,'2019 CC'!$B$3:$B$498),IF($F$1="FEMA 2021",LOOKUP(I6,'2021 CC'!$A$2:$A$536,'2021 CC'!$B$2:$B$536),IF($F$1="FEMA 2023",LOOKUP(I6,'2023 CC'!$A$3:$A$549,'2023 CC'!$B$3:$B$549),"Input Description"))))))</f>
        <v/>
      </c>
      <c r="I6" s="314"/>
      <c r="J6" s="9">
        <f>IF(I6="",0,IF($F$1="FEMA 2015",LOOKUP(I6,'2015 CC'!$A$3:$A$454,'2015 CC'!$H$3:$H$454),IF($F$1="FEMA 2017",LOOKUP(I6,'2017 CC'!$A$3:$A$462,'2017 CC'!$H$3:$H$462),IF($F$1="FEMA 2019",LOOKUP(I6,'2019 CC'!$A$3:$A$498,'2019 CC'!$H$3:$H$498),IF($F$1="FEMA 2021",LOOKUP(I6,'2021 CC'!$A$2:$A$536,'2021 CC'!$H$2:$H$536),IF($F$1="FEMA 2023",LOOKUP(I6,'2023 CC'!$A$3:$A$549,'2023 CC'!$H$3:$H$549),"Input Rate"))))))</f>
        <v>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120">
        <f t="shared" ref="AP6:AP24" si="1">SUM(K6:AO6)</f>
        <v>0</v>
      </c>
      <c r="AQ6" s="121">
        <f t="shared" ref="AQ6:AQ24" si="2">AP6*J6</f>
        <v>0</v>
      </c>
    </row>
    <row r="7" spans="1:43" x14ac:dyDescent="0.25">
      <c r="A7" s="55">
        <f t="shared" ref="A7:A70" si="3">A6+1</f>
        <v>4</v>
      </c>
      <c r="B7" s="55" t="s">
        <v>1748</v>
      </c>
      <c r="C7" s="55" t="s">
        <v>1747</v>
      </c>
      <c r="D7" s="54"/>
      <c r="E7" s="2"/>
      <c r="F7" s="6"/>
      <c r="G7" s="6"/>
      <c r="H7" s="8" t="str">
        <f>IF(I7="","",IF($F$1="FEMA 2015",LOOKUP(I7,'2015 CC'!$A$3:$A$454,'2015 CC'!$B$3:$B$454),IF($F$1="FEMA 2017",LOOKUP(I7,'2017 CC'!$A$3:$A$462,'2017 CC'!$B$3:$B$462),IF($F$1="FEMA 2019",LOOKUP(I7,'2019 CC'!$A$3:$A$498,'2019 CC'!$B$3:$B$498),IF($F$1="FEMA 2021",LOOKUP(I7,'2021 CC'!$A$2:$A$536,'2021 CC'!$B$2:$B$536),IF($F$1="FEMA 2023",LOOKUP(I7,'2023 CC'!$A$3:$A$549,'2023 CC'!$B$3:$B$549),"Input Description"))))))</f>
        <v/>
      </c>
      <c r="I7" s="314"/>
      <c r="J7" s="9">
        <f>IF(I7="",0,IF($F$1="FEMA 2015",LOOKUP(I7,'2015 CC'!$A$3:$A$454,'2015 CC'!$H$3:$H$454),IF($F$1="FEMA 2017",LOOKUP(I7,'2017 CC'!$A$3:$A$462,'2017 CC'!$H$3:$H$462),IF($F$1="FEMA 2019",LOOKUP(I7,'2019 CC'!$A$3:$A$498,'2019 CC'!$H$3:$H$498),IF($F$1="FEMA 2021",LOOKUP(I7,'2021 CC'!$A$2:$A$536,'2021 CC'!$H$2:$H$536),IF($F$1="FEMA 2023",LOOKUP(I7,'2023 CC'!$A$3:$A$549,'2023 CC'!$H$3:$H$549),"Input Rate"))))))</f>
        <v>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120">
        <f t="shared" si="1"/>
        <v>0</v>
      </c>
      <c r="AQ7" s="121">
        <f t="shared" si="2"/>
        <v>0</v>
      </c>
    </row>
    <row r="8" spans="1:43" x14ac:dyDescent="0.25">
      <c r="A8" s="55">
        <f t="shared" si="3"/>
        <v>5</v>
      </c>
      <c r="B8" s="55" t="s">
        <v>1748</v>
      </c>
      <c r="C8" s="55" t="s">
        <v>1747</v>
      </c>
      <c r="D8" s="54"/>
      <c r="E8" s="2"/>
      <c r="F8" s="6"/>
      <c r="G8" s="6"/>
      <c r="H8" s="8" t="str">
        <f>IF(I8="","",IF($F$1="FEMA 2015",LOOKUP(I8,'2015 CC'!$A$3:$A$454,'2015 CC'!$B$3:$B$454),IF($F$1="FEMA 2017",LOOKUP(I8,'2017 CC'!$A$3:$A$462,'2017 CC'!$B$3:$B$462),IF($F$1="FEMA 2019",LOOKUP(I8,'2019 CC'!$A$3:$A$498,'2019 CC'!$B$3:$B$498),IF($F$1="FEMA 2021",LOOKUP(I8,'2021 CC'!$A$2:$A$536,'2021 CC'!$B$2:$B$536),IF($F$1="FEMA 2023",LOOKUP(I8,'2023 CC'!$A$3:$A$549,'2023 CC'!$B$3:$B$549),"Input Description"))))))</f>
        <v/>
      </c>
      <c r="I8" s="314"/>
      <c r="J8" s="9">
        <f>IF(I8="",0,IF($F$1="FEMA 2015",LOOKUP(I8,'2015 CC'!$A$3:$A$454,'2015 CC'!$H$3:$H$454),IF($F$1="FEMA 2017",LOOKUP(I8,'2017 CC'!$A$3:$A$462,'2017 CC'!$H$3:$H$462),IF($F$1="FEMA 2019",LOOKUP(I8,'2019 CC'!$A$3:$A$498,'2019 CC'!$H$3:$H$498),IF($F$1="FEMA 2021",LOOKUP(I8,'2021 CC'!$A$2:$A$536,'2021 CC'!$H$2:$H$536),IF($F$1="FEMA 2023",LOOKUP(I8,'2023 CC'!$A$3:$A$549,'2023 CC'!$H$3:$H$549),"Input Rate"))))))</f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120">
        <f t="shared" si="1"/>
        <v>0</v>
      </c>
      <c r="AQ8" s="121">
        <f t="shared" si="2"/>
        <v>0</v>
      </c>
    </row>
    <row r="9" spans="1:43" x14ac:dyDescent="0.25">
      <c r="A9" s="55">
        <f t="shared" si="3"/>
        <v>6</v>
      </c>
      <c r="B9" s="55" t="s">
        <v>1748</v>
      </c>
      <c r="C9" s="55" t="s">
        <v>1747</v>
      </c>
      <c r="D9" s="54"/>
      <c r="E9" s="2"/>
      <c r="F9" s="6"/>
      <c r="G9" s="6"/>
      <c r="H9" s="8" t="str">
        <f>IF(I9="","",IF($F$1="FEMA 2015",LOOKUP(I9,'2015 CC'!$A$3:$A$454,'2015 CC'!$B$3:$B$454),IF($F$1="FEMA 2017",LOOKUP(I9,'2017 CC'!$A$3:$A$462,'2017 CC'!$B$3:$B$462),IF($F$1="FEMA 2019",LOOKUP(I9,'2019 CC'!$A$3:$A$498,'2019 CC'!$B$3:$B$498),IF($F$1="FEMA 2021",LOOKUP(I9,'2021 CC'!$A$2:$A$536,'2021 CC'!$B$2:$B$536),IF($F$1="FEMA 2023",LOOKUP(I9,'2023 CC'!$A$3:$A$549,'2023 CC'!$B$3:$B$549),"Input Description"))))))</f>
        <v/>
      </c>
      <c r="I9" s="314"/>
      <c r="J9" s="9">
        <f>IF(I9="",0,IF($F$1="FEMA 2015",LOOKUP(I9,'2015 CC'!$A$3:$A$454,'2015 CC'!$H$3:$H$454),IF($F$1="FEMA 2017",LOOKUP(I9,'2017 CC'!$A$3:$A$462,'2017 CC'!$H$3:$H$462),IF($F$1="FEMA 2019",LOOKUP(I9,'2019 CC'!$A$3:$A$498,'2019 CC'!$H$3:$H$498),IF($F$1="FEMA 2021",LOOKUP(I9,'2021 CC'!$A$2:$A$536,'2021 CC'!$H$2:$H$536),IF($F$1="FEMA 2023",LOOKUP(I9,'2023 CC'!$A$3:$A$549,'2023 CC'!$H$3:$H$549),"Input Rate"))))))</f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120">
        <f t="shared" si="1"/>
        <v>0</v>
      </c>
      <c r="AQ9" s="121">
        <f t="shared" si="2"/>
        <v>0</v>
      </c>
    </row>
    <row r="10" spans="1:43" x14ac:dyDescent="0.25">
      <c r="A10" s="55">
        <f t="shared" si="3"/>
        <v>7</v>
      </c>
      <c r="B10" s="55" t="s">
        <v>1748</v>
      </c>
      <c r="C10" s="55" t="s">
        <v>1747</v>
      </c>
      <c r="D10" s="54"/>
      <c r="E10" s="2"/>
      <c r="F10" s="6"/>
      <c r="G10" s="6"/>
      <c r="H10" s="8" t="str">
        <f>IF(I10="","",IF($F$1="FEMA 2015",LOOKUP(I10,'2015 CC'!$A$3:$A$454,'2015 CC'!$B$3:$B$454),IF($F$1="FEMA 2017",LOOKUP(I10,'2017 CC'!$A$3:$A$462,'2017 CC'!$B$3:$B$462),IF($F$1="FEMA 2019",LOOKUP(I10,'2019 CC'!$A$3:$A$498,'2019 CC'!$B$3:$B$498),IF($F$1="FEMA 2021",LOOKUP(I10,'2021 CC'!$A$2:$A$536,'2021 CC'!$B$2:$B$536),IF($F$1="FEMA 2023",LOOKUP(I10,'2023 CC'!$A$3:$A$549,'2023 CC'!$B$3:$B$549),"Input Description"))))))</f>
        <v/>
      </c>
      <c r="I10" s="314"/>
      <c r="J10" s="9">
        <f>IF(I10="",0,IF($F$1="FEMA 2015",LOOKUP(I10,'2015 CC'!$A$3:$A$454,'2015 CC'!$H$3:$H$454),IF($F$1="FEMA 2017",LOOKUP(I10,'2017 CC'!$A$3:$A$462,'2017 CC'!$H$3:$H$462),IF($F$1="FEMA 2019",LOOKUP(I10,'2019 CC'!$A$3:$A$498,'2019 CC'!$H$3:$H$498),IF($F$1="FEMA 2021",LOOKUP(I10,'2021 CC'!$A$2:$A$536,'2021 CC'!$H$2:$H$536),IF($F$1="FEMA 2023",LOOKUP(I10,'2023 CC'!$A$3:$A$549,'2023 CC'!$H$3:$H$549),"Input Rate"))))))</f>
        <v>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120">
        <f t="shared" si="1"/>
        <v>0</v>
      </c>
      <c r="AQ10" s="121">
        <f t="shared" si="2"/>
        <v>0</v>
      </c>
    </row>
    <row r="11" spans="1:43" x14ac:dyDescent="0.25">
      <c r="A11" s="55">
        <f t="shared" si="3"/>
        <v>8</v>
      </c>
      <c r="B11" s="55" t="s">
        <v>1748</v>
      </c>
      <c r="C11" s="55" t="s">
        <v>1747</v>
      </c>
      <c r="D11" s="54"/>
      <c r="E11" s="2"/>
      <c r="F11" s="6"/>
      <c r="G11" s="6"/>
      <c r="H11" s="8" t="str">
        <f>IF(I11="","",IF($F$1="FEMA 2015",LOOKUP(I11,'2015 CC'!$A$3:$A$454,'2015 CC'!$B$3:$B$454),IF($F$1="FEMA 2017",LOOKUP(I11,'2017 CC'!$A$3:$A$462,'2017 CC'!$B$3:$B$462),IF($F$1="FEMA 2019",LOOKUP(I11,'2019 CC'!$A$3:$A$498,'2019 CC'!$B$3:$B$498),IF($F$1="FEMA 2021",LOOKUP(I11,'2021 CC'!$A$2:$A$536,'2021 CC'!$B$2:$B$536),IF($F$1="FEMA 2023",LOOKUP(I11,'2023 CC'!$A$3:$A$549,'2023 CC'!$B$3:$B$549),"Input Description"))))))</f>
        <v/>
      </c>
      <c r="I11" s="314"/>
      <c r="J11" s="9">
        <f>IF(I11="",0,IF($F$1="FEMA 2015",LOOKUP(I11,'2015 CC'!$A$3:$A$454,'2015 CC'!$H$3:$H$454),IF($F$1="FEMA 2017",LOOKUP(I11,'2017 CC'!$A$3:$A$462,'2017 CC'!$H$3:$H$462),IF($F$1="FEMA 2019",LOOKUP(I11,'2019 CC'!$A$3:$A$498,'2019 CC'!$H$3:$H$498),IF($F$1="FEMA 2021",LOOKUP(I11,'2021 CC'!$A$2:$A$536,'2021 CC'!$H$2:$H$536),IF($F$1="FEMA 2023",LOOKUP(I11,'2023 CC'!$A$3:$A$549,'2023 CC'!$H$3:$H$549),"Input Rate"))))))</f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120">
        <f t="shared" si="1"/>
        <v>0</v>
      </c>
      <c r="AQ11" s="121">
        <f t="shared" si="2"/>
        <v>0</v>
      </c>
    </row>
    <row r="12" spans="1:43" x14ac:dyDescent="0.25">
      <c r="A12" s="55">
        <f t="shared" si="3"/>
        <v>9</v>
      </c>
      <c r="B12" s="55" t="s">
        <v>1748</v>
      </c>
      <c r="C12" s="55" t="s">
        <v>1747</v>
      </c>
      <c r="D12" s="54"/>
      <c r="E12" s="2"/>
      <c r="F12" s="6"/>
      <c r="G12" s="6"/>
      <c r="H12" s="8" t="str">
        <f>IF(I12="","",IF($F$1="FEMA 2015",LOOKUP(I12,'2015 CC'!$A$3:$A$454,'2015 CC'!$B$3:$B$454),IF($F$1="FEMA 2017",LOOKUP(I12,'2017 CC'!$A$3:$A$462,'2017 CC'!$B$3:$B$462),IF($F$1="FEMA 2019",LOOKUP(I12,'2019 CC'!$A$3:$A$498,'2019 CC'!$B$3:$B$498),IF($F$1="FEMA 2021",LOOKUP(I12,'2021 CC'!$A$2:$A$536,'2021 CC'!$B$2:$B$536),IF($F$1="FEMA 2023",LOOKUP(I12,'2023 CC'!$A$3:$A$549,'2023 CC'!$B$3:$B$549),"Input Description"))))))</f>
        <v/>
      </c>
      <c r="I12" s="314"/>
      <c r="J12" s="9">
        <f>IF(I12="",0,IF($F$1="FEMA 2015",LOOKUP(I12,'2015 CC'!$A$3:$A$454,'2015 CC'!$H$3:$H$454),IF($F$1="FEMA 2017",LOOKUP(I12,'2017 CC'!$A$3:$A$462,'2017 CC'!$H$3:$H$462),IF($F$1="FEMA 2019",LOOKUP(I12,'2019 CC'!$A$3:$A$498,'2019 CC'!$H$3:$H$498),IF($F$1="FEMA 2021",LOOKUP(I12,'2021 CC'!$A$2:$A$536,'2021 CC'!$H$2:$H$536),IF($F$1="FEMA 2023",LOOKUP(I12,'2023 CC'!$A$3:$A$549,'2023 CC'!$H$3:$H$549),"Input Rate"))))))</f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120">
        <f t="shared" si="1"/>
        <v>0</v>
      </c>
      <c r="AQ12" s="121">
        <f t="shared" si="2"/>
        <v>0</v>
      </c>
    </row>
    <row r="13" spans="1:43" x14ac:dyDescent="0.25">
      <c r="A13" s="55">
        <f t="shared" si="3"/>
        <v>10</v>
      </c>
      <c r="B13" s="55" t="s">
        <v>1748</v>
      </c>
      <c r="C13" s="55" t="s">
        <v>1747</v>
      </c>
      <c r="D13" s="54"/>
      <c r="E13" s="2"/>
      <c r="F13" s="6"/>
      <c r="G13" s="6"/>
      <c r="H13" s="8" t="str">
        <f>IF(I13="","",IF($F$1="FEMA 2015",LOOKUP(I13,'2015 CC'!$A$3:$A$454,'2015 CC'!$B$3:$B$454),IF($F$1="FEMA 2017",LOOKUP(I13,'2017 CC'!$A$3:$A$462,'2017 CC'!$B$3:$B$462),IF($F$1="FEMA 2019",LOOKUP(I13,'2019 CC'!$A$3:$A$498,'2019 CC'!$B$3:$B$498),IF($F$1="FEMA 2021",LOOKUP(I13,'2021 CC'!$A$2:$A$536,'2021 CC'!$B$2:$B$536),IF($F$1="FEMA 2023",LOOKUP(I13,'2023 CC'!$A$3:$A$549,'2023 CC'!$B$3:$B$549),"Input Description"))))))</f>
        <v/>
      </c>
      <c r="I13" s="314"/>
      <c r="J13" s="9">
        <f>IF(I13="",0,IF($F$1="FEMA 2015",LOOKUP(I13,'2015 CC'!$A$3:$A$454,'2015 CC'!$H$3:$H$454),IF($F$1="FEMA 2017",LOOKUP(I13,'2017 CC'!$A$3:$A$462,'2017 CC'!$H$3:$H$462),IF($F$1="FEMA 2019",LOOKUP(I13,'2019 CC'!$A$3:$A$498,'2019 CC'!$H$3:$H$498),IF($F$1="FEMA 2021",LOOKUP(I13,'2021 CC'!$A$2:$A$536,'2021 CC'!$H$2:$H$536),IF($F$1="FEMA 2023",LOOKUP(I13,'2023 CC'!$A$3:$A$549,'2023 CC'!$H$3:$H$549),"Input Rate"))))))</f>
        <v>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120">
        <f t="shared" si="1"/>
        <v>0</v>
      </c>
      <c r="AQ13" s="121">
        <f t="shared" si="2"/>
        <v>0</v>
      </c>
    </row>
    <row r="14" spans="1:43" x14ac:dyDescent="0.25">
      <c r="A14" s="55">
        <f t="shared" si="3"/>
        <v>11</v>
      </c>
      <c r="B14" s="55" t="s">
        <v>1748</v>
      </c>
      <c r="C14" s="55" t="s">
        <v>1747</v>
      </c>
      <c r="D14" s="54"/>
      <c r="E14" s="2"/>
      <c r="F14" s="6"/>
      <c r="G14" s="6"/>
      <c r="H14" s="8" t="str">
        <f>IF(I14="","",IF($F$1="FEMA 2015",LOOKUP(I14,'2015 CC'!$A$3:$A$454,'2015 CC'!$B$3:$B$454),IF($F$1="FEMA 2017",LOOKUP(I14,'2017 CC'!$A$3:$A$462,'2017 CC'!$B$3:$B$462),IF($F$1="FEMA 2019",LOOKUP(I14,'2019 CC'!$A$3:$A$498,'2019 CC'!$B$3:$B$498),IF($F$1="FEMA 2021",LOOKUP(I14,'2021 CC'!$A$2:$A$536,'2021 CC'!$B$2:$B$536),IF($F$1="FEMA 2023",LOOKUP(I14,'2023 CC'!$A$3:$A$549,'2023 CC'!$B$3:$B$549),"Input Description"))))))</f>
        <v/>
      </c>
      <c r="I14" s="314"/>
      <c r="J14" s="9">
        <f>IF(I14="",0,IF($F$1="FEMA 2015",LOOKUP(I14,'2015 CC'!$A$3:$A$454,'2015 CC'!$H$3:$H$454),IF($F$1="FEMA 2017",LOOKUP(I14,'2017 CC'!$A$3:$A$462,'2017 CC'!$H$3:$H$462),IF($F$1="FEMA 2019",LOOKUP(I14,'2019 CC'!$A$3:$A$498,'2019 CC'!$H$3:$H$498),IF($F$1="FEMA 2021",LOOKUP(I14,'2021 CC'!$A$2:$A$536,'2021 CC'!$H$2:$H$536),IF($F$1="FEMA 2023",LOOKUP(I14,'2023 CC'!$A$3:$A$549,'2023 CC'!$H$3:$H$549),"Input Rate"))))))</f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120">
        <f t="shared" si="1"/>
        <v>0</v>
      </c>
      <c r="AQ14" s="121">
        <f t="shared" si="2"/>
        <v>0</v>
      </c>
    </row>
    <row r="15" spans="1:43" x14ac:dyDescent="0.25">
      <c r="A15" s="55">
        <f t="shared" si="3"/>
        <v>12</v>
      </c>
      <c r="B15" s="55" t="s">
        <v>1748</v>
      </c>
      <c r="C15" s="55" t="s">
        <v>1747</v>
      </c>
      <c r="D15" s="53"/>
      <c r="E15" s="2"/>
      <c r="F15" s="7"/>
      <c r="G15" s="7"/>
      <c r="H15" s="8" t="str">
        <f>IF(I15="","",IF($F$1="FEMA 2015",LOOKUP(I15,'2015 CC'!$A$3:$A$454,'2015 CC'!$B$3:$B$454),IF($F$1="FEMA 2017",LOOKUP(I15,'2017 CC'!$A$3:$A$462,'2017 CC'!$B$3:$B$462),IF($F$1="FEMA 2019",LOOKUP(I15,'2019 CC'!$A$3:$A$498,'2019 CC'!$B$3:$B$498),IF($F$1="FEMA 2021",LOOKUP(I15,'2021 CC'!$A$2:$A$536,'2021 CC'!$B$2:$B$536),IF($F$1="FEMA 2023",LOOKUP(I15,'2023 CC'!$A$3:$A$549,'2023 CC'!$B$3:$B$549),"Input Description"))))))</f>
        <v/>
      </c>
      <c r="I15" s="314"/>
      <c r="J15" s="9">
        <f>IF(I15="",0,IF($F$1="FEMA 2015",LOOKUP(I15,'2015 CC'!$A$3:$A$454,'2015 CC'!$H$3:$H$454),IF($F$1="FEMA 2017",LOOKUP(I15,'2017 CC'!$A$3:$A$462,'2017 CC'!$H$3:$H$462),IF($F$1="FEMA 2019",LOOKUP(I15,'2019 CC'!$A$3:$A$498,'2019 CC'!$H$3:$H$498),IF($F$1="FEMA 2021",LOOKUP(I15,'2021 CC'!$A$2:$A$536,'2021 CC'!$H$2:$H$536),IF($F$1="FEMA 2023",LOOKUP(I15,'2023 CC'!$A$3:$A$549,'2023 CC'!$H$3:$H$549),"Input Rate"))))))</f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120">
        <f t="shared" si="1"/>
        <v>0</v>
      </c>
      <c r="AQ15" s="121">
        <f t="shared" si="2"/>
        <v>0</v>
      </c>
    </row>
    <row r="16" spans="1:43" x14ac:dyDescent="0.25">
      <c r="A16" s="55">
        <f t="shared" si="3"/>
        <v>13</v>
      </c>
      <c r="B16" s="55" t="s">
        <v>1748</v>
      </c>
      <c r="C16" s="55" t="s">
        <v>1747</v>
      </c>
      <c r="D16" s="54"/>
      <c r="E16" s="2"/>
      <c r="F16" s="6"/>
      <c r="G16" s="6"/>
      <c r="H16" s="8" t="str">
        <f>IF(I16="","",IF($F$1="FEMA 2015",LOOKUP(I16,'2015 CC'!$A$3:$A$454,'2015 CC'!$B$3:$B$454),IF($F$1="FEMA 2017",LOOKUP(I16,'2017 CC'!$A$3:$A$462,'2017 CC'!$B$3:$B$462),IF($F$1="FEMA 2019",LOOKUP(I16,'2019 CC'!$A$3:$A$498,'2019 CC'!$B$3:$B$498),IF($F$1="FEMA 2021",LOOKUP(I16,'2021 CC'!$A$2:$A$536,'2021 CC'!$B$2:$B$536),IF($F$1="FEMA 2023",LOOKUP(I16,'2023 CC'!$A$3:$A$549,'2023 CC'!$B$3:$B$549),"Input Description"))))))</f>
        <v/>
      </c>
      <c r="I16" s="314"/>
      <c r="J16" s="9">
        <f>IF(I16="",0,IF($F$1="FEMA 2015",LOOKUP(I16,'2015 CC'!$A$3:$A$454,'2015 CC'!$H$3:$H$454),IF($F$1="FEMA 2017",LOOKUP(I16,'2017 CC'!$A$3:$A$462,'2017 CC'!$H$3:$H$462),IF($F$1="FEMA 2019",LOOKUP(I16,'2019 CC'!$A$3:$A$498,'2019 CC'!$H$3:$H$498),IF($F$1="FEMA 2021",LOOKUP(I16,'2021 CC'!$A$2:$A$536,'2021 CC'!$H$2:$H$536),IF($F$1="FEMA 2023",LOOKUP(I16,'2023 CC'!$A$3:$A$549,'2023 CC'!$H$3:$H$549),"Input Rate"))))))</f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120">
        <f t="shared" si="1"/>
        <v>0</v>
      </c>
      <c r="AQ16" s="121">
        <f t="shared" si="2"/>
        <v>0</v>
      </c>
    </row>
    <row r="17" spans="1:43" x14ac:dyDescent="0.25">
      <c r="A17" s="55">
        <f t="shared" si="3"/>
        <v>14</v>
      </c>
      <c r="B17" s="55" t="s">
        <v>1748</v>
      </c>
      <c r="C17" s="55" t="s">
        <v>1747</v>
      </c>
      <c r="D17" s="54"/>
      <c r="E17" s="2"/>
      <c r="F17" s="6"/>
      <c r="G17" s="6"/>
      <c r="H17" s="8" t="str">
        <f>IF(I17="","",IF($F$1="FEMA 2015",LOOKUP(I17,'2015 CC'!$A$3:$A$454,'2015 CC'!$B$3:$B$454),IF($F$1="FEMA 2017",LOOKUP(I17,'2017 CC'!$A$3:$A$462,'2017 CC'!$B$3:$B$462),IF($F$1="FEMA 2019",LOOKUP(I17,'2019 CC'!$A$3:$A$498,'2019 CC'!$B$3:$B$498),IF($F$1="FEMA 2021",LOOKUP(I17,'2021 CC'!$A$2:$A$536,'2021 CC'!$B$2:$B$536),IF($F$1="FEMA 2023",LOOKUP(I17,'2023 CC'!$A$3:$A$549,'2023 CC'!$B$3:$B$549),"Input Description"))))))</f>
        <v/>
      </c>
      <c r="I17" s="314"/>
      <c r="J17" s="9">
        <f>IF(I17="",0,IF($F$1="FEMA 2015",LOOKUP(I17,'2015 CC'!$A$3:$A$454,'2015 CC'!$H$3:$H$454),IF($F$1="FEMA 2017",LOOKUP(I17,'2017 CC'!$A$3:$A$462,'2017 CC'!$H$3:$H$462),IF($F$1="FEMA 2019",LOOKUP(I17,'2019 CC'!$A$3:$A$498,'2019 CC'!$H$3:$H$498),IF($F$1="FEMA 2021",LOOKUP(I17,'2021 CC'!$A$2:$A$536,'2021 CC'!$H$2:$H$536),IF($F$1="FEMA 2023",LOOKUP(I17,'2023 CC'!$A$3:$A$549,'2023 CC'!$H$3:$H$549),"Input Rate"))))))</f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120">
        <f t="shared" si="1"/>
        <v>0</v>
      </c>
      <c r="AQ17" s="121">
        <f t="shared" si="2"/>
        <v>0</v>
      </c>
    </row>
    <row r="18" spans="1:43" x14ac:dyDescent="0.25">
      <c r="A18" s="55">
        <f t="shared" si="3"/>
        <v>15</v>
      </c>
      <c r="B18" s="55" t="s">
        <v>1748</v>
      </c>
      <c r="C18" s="55" t="s">
        <v>1747</v>
      </c>
      <c r="D18" s="54"/>
      <c r="E18" s="2"/>
      <c r="F18" s="6"/>
      <c r="G18" s="6"/>
      <c r="H18" s="8" t="str">
        <f>IF(I18="","",IF($F$1="FEMA 2015",LOOKUP(I18,'2015 CC'!$A$3:$A$454,'2015 CC'!$B$3:$B$454),IF($F$1="FEMA 2017",LOOKUP(I18,'2017 CC'!$A$3:$A$462,'2017 CC'!$B$3:$B$462),IF($F$1="FEMA 2019",LOOKUP(I18,'2019 CC'!$A$3:$A$498,'2019 CC'!$B$3:$B$498),IF($F$1="FEMA 2021",LOOKUP(I18,'2021 CC'!$A$2:$A$536,'2021 CC'!$B$2:$B$536),IF($F$1="FEMA 2023",LOOKUP(I18,'2023 CC'!$A$3:$A$549,'2023 CC'!$B$3:$B$549),"Input Description"))))))</f>
        <v/>
      </c>
      <c r="I18" s="314"/>
      <c r="J18" s="9">
        <f>IF(I18="",0,IF($F$1="FEMA 2015",LOOKUP(I18,'2015 CC'!$A$3:$A$454,'2015 CC'!$H$3:$H$454),IF($F$1="FEMA 2017",LOOKUP(I18,'2017 CC'!$A$3:$A$462,'2017 CC'!$H$3:$H$462),IF($F$1="FEMA 2019",LOOKUP(I18,'2019 CC'!$A$3:$A$498,'2019 CC'!$H$3:$H$498),IF($F$1="FEMA 2021",LOOKUP(I18,'2021 CC'!$A$2:$A$536,'2021 CC'!$H$2:$H$536),IF($F$1="FEMA 2023",LOOKUP(I18,'2023 CC'!$A$3:$A$549,'2023 CC'!$H$3:$H$549),"Input Rate"))))))</f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120">
        <f t="shared" si="1"/>
        <v>0</v>
      </c>
      <c r="AQ18" s="121">
        <f t="shared" si="2"/>
        <v>0</v>
      </c>
    </row>
    <row r="19" spans="1:43" x14ac:dyDescent="0.25">
      <c r="A19" s="55">
        <f t="shared" si="3"/>
        <v>16</v>
      </c>
      <c r="B19" s="55" t="s">
        <v>1748</v>
      </c>
      <c r="C19" s="55" t="s">
        <v>1747</v>
      </c>
      <c r="D19" s="54"/>
      <c r="E19" s="2"/>
      <c r="F19" s="6"/>
      <c r="G19" s="6"/>
      <c r="H19" s="8" t="str">
        <f>IF(I19="","",IF($F$1="FEMA 2015",LOOKUP(I19,'2015 CC'!$A$3:$A$454,'2015 CC'!$B$3:$B$454),IF($F$1="FEMA 2017",LOOKUP(I19,'2017 CC'!$A$3:$A$462,'2017 CC'!$B$3:$B$462),IF($F$1="FEMA 2019",LOOKUP(I19,'2019 CC'!$A$3:$A$498,'2019 CC'!$B$3:$B$498),IF($F$1="FEMA 2021",LOOKUP(I19,'2021 CC'!$A$2:$A$536,'2021 CC'!$B$2:$B$536),IF($F$1="FEMA 2023",LOOKUP(I19,'2023 CC'!$A$3:$A$549,'2023 CC'!$B$3:$B$549),"Input Description"))))))</f>
        <v/>
      </c>
      <c r="I19" s="314"/>
      <c r="J19" s="9">
        <f>IF(I19="",0,IF($F$1="FEMA 2015",LOOKUP(I19,'2015 CC'!$A$3:$A$454,'2015 CC'!$H$3:$H$454),IF($F$1="FEMA 2017",LOOKUP(I19,'2017 CC'!$A$3:$A$462,'2017 CC'!$H$3:$H$462),IF($F$1="FEMA 2019",LOOKUP(I19,'2019 CC'!$A$3:$A$498,'2019 CC'!$H$3:$H$498),IF($F$1="FEMA 2021",LOOKUP(I19,'2021 CC'!$A$2:$A$536,'2021 CC'!$H$2:$H$536),IF($F$1="FEMA 2023",LOOKUP(I19,'2023 CC'!$A$3:$A$549,'2023 CC'!$H$3:$H$549),"Input Rate"))))))</f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120">
        <f t="shared" si="1"/>
        <v>0</v>
      </c>
      <c r="AQ19" s="121">
        <f t="shared" si="2"/>
        <v>0</v>
      </c>
    </row>
    <row r="20" spans="1:43" x14ac:dyDescent="0.25">
      <c r="A20" s="55">
        <f t="shared" si="3"/>
        <v>17</v>
      </c>
      <c r="B20" s="55" t="s">
        <v>1748</v>
      </c>
      <c r="C20" s="55" t="s">
        <v>1747</v>
      </c>
      <c r="D20" s="54"/>
      <c r="E20" s="2"/>
      <c r="F20" s="6"/>
      <c r="G20" s="6"/>
      <c r="H20" s="8" t="str">
        <f>IF(I20="","",IF($F$1="FEMA 2015",LOOKUP(I20,'2015 CC'!$A$3:$A$454,'2015 CC'!$B$3:$B$454),IF($F$1="FEMA 2017",LOOKUP(I20,'2017 CC'!$A$3:$A$462,'2017 CC'!$B$3:$B$462),IF($F$1="FEMA 2019",LOOKUP(I20,'2019 CC'!$A$3:$A$498,'2019 CC'!$B$3:$B$498),IF($F$1="FEMA 2021",LOOKUP(I20,'2021 CC'!$A$2:$A$536,'2021 CC'!$B$2:$B$536),IF($F$1="FEMA 2023",LOOKUP(I20,'2023 CC'!$A$3:$A$549,'2023 CC'!$B$3:$B$549),"Input Description"))))))</f>
        <v/>
      </c>
      <c r="I20" s="314"/>
      <c r="J20" s="9">
        <f>IF(I20="",0,IF($F$1="FEMA 2015",LOOKUP(I20,'2015 CC'!$A$3:$A$454,'2015 CC'!$H$3:$H$454),IF($F$1="FEMA 2017",LOOKUP(I20,'2017 CC'!$A$3:$A$462,'2017 CC'!$H$3:$H$462),IF($F$1="FEMA 2019",LOOKUP(I20,'2019 CC'!$A$3:$A$498,'2019 CC'!$H$3:$H$498),IF($F$1="FEMA 2021",LOOKUP(I20,'2021 CC'!$A$2:$A$536,'2021 CC'!$H$2:$H$536),IF($F$1="FEMA 2023",LOOKUP(I20,'2023 CC'!$A$3:$A$549,'2023 CC'!$H$3:$H$549),"Input Rate"))))))</f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120">
        <f t="shared" si="1"/>
        <v>0</v>
      </c>
      <c r="AQ20" s="121">
        <f t="shared" si="2"/>
        <v>0</v>
      </c>
    </row>
    <row r="21" spans="1:43" x14ac:dyDescent="0.25">
      <c r="A21" s="55">
        <f t="shared" si="3"/>
        <v>18</v>
      </c>
      <c r="B21" s="55" t="s">
        <v>1748</v>
      </c>
      <c r="C21" s="55" t="s">
        <v>1747</v>
      </c>
      <c r="D21" s="54"/>
      <c r="E21" s="2"/>
      <c r="F21" s="6"/>
      <c r="G21" s="6"/>
      <c r="H21" s="8" t="str">
        <f>IF(I21="","",IF($F$1="FEMA 2015",LOOKUP(I21,'2015 CC'!$A$3:$A$454,'2015 CC'!$B$3:$B$454),IF($F$1="FEMA 2017",LOOKUP(I21,'2017 CC'!$A$3:$A$462,'2017 CC'!$B$3:$B$462),IF($F$1="FEMA 2019",LOOKUP(I21,'2019 CC'!$A$3:$A$498,'2019 CC'!$B$3:$B$498),IF($F$1="FEMA 2021",LOOKUP(I21,'2021 CC'!$A$2:$A$536,'2021 CC'!$B$2:$B$536),IF($F$1="FEMA 2023",LOOKUP(I21,'2023 CC'!$A$3:$A$549,'2023 CC'!$B$3:$B$549),"Input Description"))))))</f>
        <v/>
      </c>
      <c r="I21" s="314"/>
      <c r="J21" s="9">
        <f>IF(I21="",0,IF($F$1="FEMA 2015",LOOKUP(I21,'2015 CC'!$A$3:$A$454,'2015 CC'!$H$3:$H$454),IF($F$1="FEMA 2017",LOOKUP(I21,'2017 CC'!$A$3:$A$462,'2017 CC'!$H$3:$H$462),IF($F$1="FEMA 2019",LOOKUP(I21,'2019 CC'!$A$3:$A$498,'2019 CC'!$H$3:$H$498),IF($F$1="FEMA 2021",LOOKUP(I21,'2021 CC'!$A$2:$A$536,'2021 CC'!$H$2:$H$536),IF($F$1="FEMA 2023",LOOKUP(I21,'2023 CC'!$A$3:$A$549,'2023 CC'!$H$3:$H$549),"Input Rate"))))))</f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120">
        <f t="shared" si="1"/>
        <v>0</v>
      </c>
      <c r="AQ21" s="121">
        <f t="shared" si="2"/>
        <v>0</v>
      </c>
    </row>
    <row r="22" spans="1:43" x14ac:dyDescent="0.25">
      <c r="A22" s="55">
        <f t="shared" si="3"/>
        <v>19</v>
      </c>
      <c r="B22" s="55" t="s">
        <v>1748</v>
      </c>
      <c r="C22" s="55" t="s">
        <v>1747</v>
      </c>
      <c r="D22" s="54"/>
      <c r="E22" s="2"/>
      <c r="F22" s="6"/>
      <c r="G22" s="6"/>
      <c r="H22" s="8" t="str">
        <f>IF(I22="","",IF($F$1="FEMA 2015",LOOKUP(I22,'2015 CC'!$A$3:$A$454,'2015 CC'!$B$3:$B$454),IF($F$1="FEMA 2017",LOOKUP(I22,'2017 CC'!$A$3:$A$462,'2017 CC'!$B$3:$B$462),IF($F$1="FEMA 2019",LOOKUP(I22,'2019 CC'!$A$3:$A$498,'2019 CC'!$B$3:$B$498),IF($F$1="FEMA 2021",LOOKUP(I22,'2021 CC'!$A$2:$A$536,'2021 CC'!$B$2:$B$536),IF($F$1="FEMA 2023",LOOKUP(I22,'2023 CC'!$A$3:$A$549,'2023 CC'!$B$3:$B$549),"Input Description"))))))</f>
        <v/>
      </c>
      <c r="I22" s="314"/>
      <c r="J22" s="9">
        <f>IF(I22="",0,IF($F$1="FEMA 2015",LOOKUP(I22,'2015 CC'!$A$3:$A$454,'2015 CC'!$H$3:$H$454),IF($F$1="FEMA 2017",LOOKUP(I22,'2017 CC'!$A$3:$A$462,'2017 CC'!$H$3:$H$462),IF($F$1="FEMA 2019",LOOKUP(I22,'2019 CC'!$A$3:$A$498,'2019 CC'!$H$3:$H$498),IF($F$1="FEMA 2021",LOOKUP(I22,'2021 CC'!$A$2:$A$536,'2021 CC'!$H$2:$H$536),IF($F$1="FEMA 2023",LOOKUP(I22,'2023 CC'!$A$3:$A$549,'2023 CC'!$H$3:$H$549),"Input Rate"))))))</f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120">
        <f t="shared" si="1"/>
        <v>0</v>
      </c>
      <c r="AQ22" s="121">
        <f t="shared" si="2"/>
        <v>0</v>
      </c>
    </row>
    <row r="23" spans="1:43" x14ac:dyDescent="0.25">
      <c r="A23" s="55">
        <f t="shared" si="3"/>
        <v>20</v>
      </c>
      <c r="B23" s="55" t="s">
        <v>1748</v>
      </c>
      <c r="C23" s="55" t="s">
        <v>1747</v>
      </c>
      <c r="D23" s="54"/>
      <c r="E23" s="2"/>
      <c r="F23" s="6"/>
      <c r="G23" s="6"/>
      <c r="H23" s="8" t="str">
        <f>IF(I23="","",IF($F$1="FEMA 2015",LOOKUP(I23,'2015 CC'!$A$3:$A$454,'2015 CC'!$B$3:$B$454),IF($F$1="FEMA 2017",LOOKUP(I23,'2017 CC'!$A$3:$A$462,'2017 CC'!$B$3:$B$462),IF($F$1="FEMA 2019",LOOKUP(I23,'2019 CC'!$A$3:$A$498,'2019 CC'!$B$3:$B$498),IF($F$1="FEMA 2021",LOOKUP(I23,'2021 CC'!$A$2:$A$536,'2021 CC'!$B$2:$B$536),IF($F$1="FEMA 2023",LOOKUP(I23,'2023 CC'!$A$3:$A$549,'2023 CC'!$B$3:$B$549),"Input Description"))))))</f>
        <v/>
      </c>
      <c r="I23" s="314"/>
      <c r="J23" s="9">
        <f>IF(I23="",0,IF($F$1="FEMA 2015",LOOKUP(I23,'2015 CC'!$A$3:$A$454,'2015 CC'!$H$3:$H$454),IF($F$1="FEMA 2017",LOOKUP(I23,'2017 CC'!$A$3:$A$462,'2017 CC'!$H$3:$H$462),IF($F$1="FEMA 2019",LOOKUP(I23,'2019 CC'!$A$3:$A$498,'2019 CC'!$H$3:$H$498),IF($F$1="FEMA 2021",LOOKUP(I23,'2021 CC'!$A$2:$A$536,'2021 CC'!$H$2:$H$536),IF($F$1="FEMA 2023",LOOKUP(I23,'2023 CC'!$A$3:$A$549,'2023 CC'!$H$3:$H$549),"Input Rate"))))))</f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120">
        <f t="shared" si="1"/>
        <v>0</v>
      </c>
      <c r="AQ23" s="121">
        <f t="shared" si="2"/>
        <v>0</v>
      </c>
    </row>
    <row r="24" spans="1:43" x14ac:dyDescent="0.25">
      <c r="A24" s="55">
        <f t="shared" si="3"/>
        <v>21</v>
      </c>
      <c r="B24" s="55" t="s">
        <v>1748</v>
      </c>
      <c r="C24" s="55" t="s">
        <v>1747</v>
      </c>
      <c r="D24" s="54"/>
      <c r="E24" s="2"/>
      <c r="F24" s="6"/>
      <c r="G24" s="6"/>
      <c r="H24" s="8" t="str">
        <f>IF(I24="","",IF($F$1="FEMA 2015",LOOKUP(I24,'2015 CC'!$A$3:$A$454,'2015 CC'!$B$3:$B$454),IF($F$1="FEMA 2017",LOOKUP(I24,'2017 CC'!$A$3:$A$462,'2017 CC'!$B$3:$B$462),IF($F$1="FEMA 2019",LOOKUP(I24,'2019 CC'!$A$3:$A$498,'2019 CC'!$B$3:$B$498),IF($F$1="FEMA 2021",LOOKUP(I24,'2021 CC'!$A$2:$A$536,'2021 CC'!$B$2:$B$536),IF($F$1="FEMA 2023",LOOKUP(I24,'2023 CC'!$A$3:$A$549,'2023 CC'!$B$3:$B$549),"Input Description"))))))</f>
        <v/>
      </c>
      <c r="I24" s="314"/>
      <c r="J24" s="9">
        <f>IF(I24="",0,IF($F$1="FEMA 2015",LOOKUP(I24,'2015 CC'!$A$3:$A$454,'2015 CC'!$H$3:$H$454),IF($F$1="FEMA 2017",LOOKUP(I24,'2017 CC'!$A$3:$A$462,'2017 CC'!$H$3:$H$462),IF($F$1="FEMA 2019",LOOKUP(I24,'2019 CC'!$A$3:$A$498,'2019 CC'!$H$3:$H$498),IF($F$1="FEMA 2021",LOOKUP(I24,'2021 CC'!$A$2:$A$536,'2021 CC'!$H$2:$H$536),IF($F$1="FEMA 2023",LOOKUP(I24,'2023 CC'!$A$3:$A$549,'2023 CC'!$H$3:$H$549),"Input Rate"))))))</f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20">
        <f t="shared" si="1"/>
        <v>0</v>
      </c>
      <c r="AQ24" s="121">
        <f t="shared" si="2"/>
        <v>0</v>
      </c>
    </row>
    <row r="25" spans="1:43" x14ac:dyDescent="0.25">
      <c r="A25" s="55">
        <f t="shared" si="3"/>
        <v>22</v>
      </c>
      <c r="B25" s="55" t="s">
        <v>1748</v>
      </c>
      <c r="C25" s="55" t="s">
        <v>1747</v>
      </c>
      <c r="D25" s="53"/>
      <c r="E25" s="1"/>
      <c r="F25" s="5"/>
      <c r="G25" s="5"/>
      <c r="H25" s="8" t="str">
        <f>IF(I25="","",IF($F$1="FEMA 2015",LOOKUP(I25,'2015 CC'!$A$3:$A$454,'2015 CC'!$B$3:$B$454),IF($F$1="FEMA 2017",LOOKUP(I25,'2017 CC'!$A$3:$A$462,'2017 CC'!$B$3:$B$462),IF($F$1="FEMA 2019",LOOKUP(I25,'2019 CC'!$A$3:$A$498,'2019 CC'!$B$3:$B$498),IF($F$1="FEMA 2021",LOOKUP(I25,'2021 CC'!$A$2:$A$536,'2021 CC'!$B$2:$B$536),IF($F$1="FEMA 2023",LOOKUP(I25,'2023 CC'!$A$3:$A$549,'2023 CC'!$B$3:$B$549),"Input Description"))))))</f>
        <v/>
      </c>
      <c r="I25" s="314"/>
      <c r="J25" s="9">
        <f>IF(I25="",0,IF($F$1="FEMA 2015",LOOKUP(I25,'2015 CC'!$A$3:$A$454,'2015 CC'!$H$3:$H$454),IF($F$1="FEMA 2017",LOOKUP(I25,'2017 CC'!$A$3:$A$462,'2017 CC'!$H$3:$H$462),IF($F$1="FEMA 2019",LOOKUP(I25,'2019 CC'!$A$3:$A$498,'2019 CC'!$H$3:$H$498),IF($F$1="FEMA 2021",LOOKUP(I25,'2021 CC'!$A$2:$A$536,'2021 CC'!$H$2:$H$536),IF($F$1="FEMA 2023",LOOKUP(I25,'2023 CC'!$A$3:$A$549,'2023 CC'!$H$3:$H$549),"Input Rate"))))))</f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120">
        <f>SUM(K25:AO25)</f>
        <v>0</v>
      </c>
      <c r="AQ25" s="121">
        <f>AP25*J25</f>
        <v>0</v>
      </c>
    </row>
    <row r="26" spans="1:43" x14ac:dyDescent="0.25">
      <c r="A26" s="55">
        <f t="shared" si="3"/>
        <v>23</v>
      </c>
      <c r="B26" s="55" t="s">
        <v>1748</v>
      </c>
      <c r="C26" s="55" t="s">
        <v>1747</v>
      </c>
      <c r="D26" s="54"/>
      <c r="E26" s="1"/>
      <c r="F26" s="5"/>
      <c r="G26" s="5"/>
      <c r="H26" s="8" t="str">
        <f>IF(I26="","",IF($F$1="FEMA 2015",LOOKUP(I26,'2015 CC'!$A$3:$A$454,'2015 CC'!$B$3:$B$454),IF($F$1="FEMA 2017",LOOKUP(I26,'2017 CC'!$A$3:$A$462,'2017 CC'!$B$3:$B$462),IF($F$1="FEMA 2019",LOOKUP(I26,'2019 CC'!$A$3:$A$498,'2019 CC'!$B$3:$B$498),IF($F$1="FEMA 2021",LOOKUP(I26,'2021 CC'!$A$2:$A$536,'2021 CC'!$B$2:$B$536),IF($F$1="FEMA 2023",LOOKUP(I26,'2023 CC'!$A$3:$A$549,'2023 CC'!$B$3:$B$549),"Input Description"))))))</f>
        <v/>
      </c>
      <c r="I26" s="314"/>
      <c r="J26" s="9">
        <f>IF(I26="",0,IF($F$1="FEMA 2015",LOOKUP(I26,'2015 CC'!$A$3:$A$454,'2015 CC'!$H$3:$H$454),IF($F$1="FEMA 2017",LOOKUP(I26,'2017 CC'!$A$3:$A$462,'2017 CC'!$H$3:$H$462),IF($F$1="FEMA 2019",LOOKUP(I26,'2019 CC'!$A$3:$A$498,'2019 CC'!$H$3:$H$498),IF($F$1="FEMA 2021",LOOKUP(I26,'2021 CC'!$A$2:$A$536,'2021 CC'!$H$2:$H$536),IF($F$1="FEMA 2023",LOOKUP(I26,'2023 CC'!$A$3:$A$549,'2023 CC'!$H$3:$H$549),"Input Rate"))))))</f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120">
        <f>SUM(K26:AO26)</f>
        <v>0</v>
      </c>
      <c r="AQ26" s="121">
        <f>AP26*J26</f>
        <v>0</v>
      </c>
    </row>
    <row r="27" spans="1:43" x14ac:dyDescent="0.25">
      <c r="A27" s="55">
        <f t="shared" si="3"/>
        <v>24</v>
      </c>
      <c r="B27" s="55" t="s">
        <v>1748</v>
      </c>
      <c r="C27" s="55" t="s">
        <v>1747</v>
      </c>
      <c r="D27" s="54"/>
      <c r="E27" s="2"/>
      <c r="F27" s="6"/>
      <c r="G27" s="6"/>
      <c r="H27" s="8" t="str">
        <f>IF(I27="","",IF($F$1="FEMA 2015",LOOKUP(I27,'2015 CC'!$A$3:$A$454,'2015 CC'!$B$3:$B$454),IF($F$1="FEMA 2017",LOOKUP(I27,'2017 CC'!$A$3:$A$462,'2017 CC'!$B$3:$B$462),IF($F$1="FEMA 2019",LOOKUP(I27,'2019 CC'!$A$3:$A$498,'2019 CC'!$B$3:$B$498),IF($F$1="FEMA 2021",LOOKUP(I27,'2021 CC'!$A$2:$A$536,'2021 CC'!$B$2:$B$536),IF($F$1="FEMA 2023",LOOKUP(I27,'2023 CC'!$A$3:$A$549,'2023 CC'!$B$3:$B$549),"Input Description"))))))</f>
        <v/>
      </c>
      <c r="I27" s="314"/>
      <c r="J27" s="9">
        <f>IF(I27="",0,IF($F$1="FEMA 2015",LOOKUP(I27,'2015 CC'!$A$3:$A$454,'2015 CC'!$H$3:$H$454),IF($F$1="FEMA 2017",LOOKUP(I27,'2017 CC'!$A$3:$A$462,'2017 CC'!$H$3:$H$462),IF($F$1="FEMA 2019",LOOKUP(I27,'2019 CC'!$A$3:$A$498,'2019 CC'!$H$3:$H$498),IF($F$1="FEMA 2021",LOOKUP(I27,'2021 CC'!$A$2:$A$536,'2021 CC'!$H$2:$H$536),IF($F$1="FEMA 2023",LOOKUP(I27,'2023 CC'!$A$3:$A$549,'2023 CC'!$H$3:$H$549),"Input Rate"))))))</f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120">
        <f t="shared" ref="AP27:AP45" si="4">SUM(K27:AO27)</f>
        <v>0</v>
      </c>
      <c r="AQ27" s="121">
        <f t="shared" ref="AQ27:AQ45" si="5">AP27*J27</f>
        <v>0</v>
      </c>
    </row>
    <row r="28" spans="1:43" x14ac:dyDescent="0.25">
      <c r="A28" s="55">
        <f t="shared" si="3"/>
        <v>25</v>
      </c>
      <c r="B28" s="55" t="s">
        <v>1748</v>
      </c>
      <c r="C28" s="55" t="s">
        <v>1747</v>
      </c>
      <c r="D28" s="54"/>
      <c r="E28" s="2"/>
      <c r="F28" s="6"/>
      <c r="G28" s="6"/>
      <c r="H28" s="8" t="str">
        <f>IF(I28="","",IF($F$1="FEMA 2015",LOOKUP(I28,'2015 CC'!$A$3:$A$454,'2015 CC'!$B$3:$B$454),IF($F$1="FEMA 2017",LOOKUP(I28,'2017 CC'!$A$3:$A$462,'2017 CC'!$B$3:$B$462),IF($F$1="FEMA 2019",LOOKUP(I28,'2019 CC'!$A$3:$A$498,'2019 CC'!$B$3:$B$498),IF($F$1="FEMA 2021",LOOKUP(I28,'2021 CC'!$A$2:$A$536,'2021 CC'!$B$2:$B$536),IF($F$1="FEMA 2023",LOOKUP(I28,'2023 CC'!$A$3:$A$549,'2023 CC'!$B$3:$B$549),"Input Description"))))))</f>
        <v/>
      </c>
      <c r="I28" s="314"/>
      <c r="J28" s="9">
        <f>IF(I28="",0,IF($F$1="FEMA 2015",LOOKUP(I28,'2015 CC'!$A$3:$A$454,'2015 CC'!$H$3:$H$454),IF($F$1="FEMA 2017",LOOKUP(I28,'2017 CC'!$A$3:$A$462,'2017 CC'!$H$3:$H$462),IF($F$1="FEMA 2019",LOOKUP(I28,'2019 CC'!$A$3:$A$498,'2019 CC'!$H$3:$H$498),IF($F$1="FEMA 2021",LOOKUP(I28,'2021 CC'!$A$2:$A$536,'2021 CC'!$H$2:$H$536),IF($F$1="FEMA 2023",LOOKUP(I28,'2023 CC'!$A$3:$A$549,'2023 CC'!$H$3:$H$549),"Input Rate"))))))</f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20">
        <f t="shared" si="4"/>
        <v>0</v>
      </c>
      <c r="AQ28" s="121">
        <f t="shared" si="5"/>
        <v>0</v>
      </c>
    </row>
    <row r="29" spans="1:43" x14ac:dyDescent="0.25">
      <c r="A29" s="55">
        <f t="shared" si="3"/>
        <v>26</v>
      </c>
      <c r="B29" s="55" t="s">
        <v>1748</v>
      </c>
      <c r="C29" s="55" t="s">
        <v>1747</v>
      </c>
      <c r="D29" s="54"/>
      <c r="E29" s="2"/>
      <c r="F29" s="6"/>
      <c r="G29" s="6"/>
      <c r="H29" s="8" t="str">
        <f>IF(I29="","",IF($F$1="FEMA 2015",LOOKUP(I29,'2015 CC'!$A$3:$A$454,'2015 CC'!$B$3:$B$454),IF($F$1="FEMA 2017",LOOKUP(I29,'2017 CC'!$A$3:$A$462,'2017 CC'!$B$3:$B$462),IF($F$1="FEMA 2019",LOOKUP(I29,'2019 CC'!$A$3:$A$498,'2019 CC'!$B$3:$B$498),IF($F$1="FEMA 2021",LOOKUP(I29,'2021 CC'!$A$2:$A$536,'2021 CC'!$B$2:$B$536),IF($F$1="FEMA 2023",LOOKUP(I29,'2023 CC'!$A$3:$A$549,'2023 CC'!$B$3:$B$549),"Input Description"))))))</f>
        <v/>
      </c>
      <c r="I29" s="314"/>
      <c r="J29" s="9">
        <f>IF(I29="",0,IF($F$1="FEMA 2015",LOOKUP(I29,'2015 CC'!$A$3:$A$454,'2015 CC'!$H$3:$H$454),IF($F$1="FEMA 2017",LOOKUP(I29,'2017 CC'!$A$3:$A$462,'2017 CC'!$H$3:$H$462),IF($F$1="FEMA 2019",LOOKUP(I29,'2019 CC'!$A$3:$A$498,'2019 CC'!$H$3:$H$498),IF($F$1="FEMA 2021",LOOKUP(I29,'2021 CC'!$A$2:$A$536,'2021 CC'!$H$2:$H$536),IF($F$1="FEMA 2023",LOOKUP(I29,'2023 CC'!$A$3:$A$549,'2023 CC'!$H$3:$H$549),"Input Rate"))))))</f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120">
        <f t="shared" si="4"/>
        <v>0</v>
      </c>
      <c r="AQ29" s="121">
        <f t="shared" si="5"/>
        <v>0</v>
      </c>
    </row>
    <row r="30" spans="1:43" x14ac:dyDescent="0.25">
      <c r="A30" s="55">
        <f t="shared" si="3"/>
        <v>27</v>
      </c>
      <c r="B30" s="55" t="s">
        <v>1748</v>
      </c>
      <c r="C30" s="55" t="s">
        <v>1747</v>
      </c>
      <c r="D30" s="54"/>
      <c r="E30" s="2"/>
      <c r="F30" s="6"/>
      <c r="G30" s="6"/>
      <c r="H30" s="8" t="str">
        <f>IF(I30="","",IF($F$1="FEMA 2015",LOOKUP(I30,'2015 CC'!$A$3:$A$454,'2015 CC'!$B$3:$B$454),IF($F$1="FEMA 2017",LOOKUP(I30,'2017 CC'!$A$3:$A$462,'2017 CC'!$B$3:$B$462),IF($F$1="FEMA 2019",LOOKUP(I30,'2019 CC'!$A$3:$A$498,'2019 CC'!$B$3:$B$498),IF($F$1="FEMA 2021",LOOKUP(I30,'2021 CC'!$A$2:$A$536,'2021 CC'!$B$2:$B$536),IF($F$1="FEMA 2023",LOOKUP(I30,'2023 CC'!$A$3:$A$549,'2023 CC'!$B$3:$B$549),"Input Description"))))))</f>
        <v/>
      </c>
      <c r="I30" s="314"/>
      <c r="J30" s="9">
        <f>IF(I30="",0,IF($F$1="FEMA 2015",LOOKUP(I30,'2015 CC'!$A$3:$A$454,'2015 CC'!$H$3:$H$454),IF($F$1="FEMA 2017",LOOKUP(I30,'2017 CC'!$A$3:$A$462,'2017 CC'!$H$3:$H$462),IF($F$1="FEMA 2019",LOOKUP(I30,'2019 CC'!$A$3:$A$498,'2019 CC'!$H$3:$H$498),IF($F$1="FEMA 2021",LOOKUP(I30,'2021 CC'!$A$2:$A$536,'2021 CC'!$H$2:$H$536),IF($F$1="FEMA 2023",LOOKUP(I30,'2023 CC'!$A$3:$A$549,'2023 CC'!$H$3:$H$549),"Input Rate"))))))</f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120">
        <f t="shared" si="4"/>
        <v>0</v>
      </c>
      <c r="AQ30" s="121">
        <f t="shared" si="5"/>
        <v>0</v>
      </c>
    </row>
    <row r="31" spans="1:43" x14ac:dyDescent="0.25">
      <c r="A31" s="55">
        <f t="shared" si="3"/>
        <v>28</v>
      </c>
      <c r="B31" s="55" t="s">
        <v>1748</v>
      </c>
      <c r="C31" s="55" t="s">
        <v>1747</v>
      </c>
      <c r="D31" s="54"/>
      <c r="E31" s="2"/>
      <c r="F31" s="6"/>
      <c r="G31" s="6"/>
      <c r="H31" s="8" t="str">
        <f>IF(I31="","",IF($F$1="FEMA 2015",LOOKUP(I31,'2015 CC'!$A$3:$A$454,'2015 CC'!$B$3:$B$454),IF($F$1="FEMA 2017",LOOKUP(I31,'2017 CC'!$A$3:$A$462,'2017 CC'!$B$3:$B$462),IF($F$1="FEMA 2019",LOOKUP(I31,'2019 CC'!$A$3:$A$498,'2019 CC'!$B$3:$B$498),IF($F$1="FEMA 2021",LOOKUP(I31,'2021 CC'!$A$2:$A$536,'2021 CC'!$B$2:$B$536),IF($F$1="FEMA 2023",LOOKUP(I31,'2023 CC'!$A$3:$A$549,'2023 CC'!$B$3:$B$549),"Input Description"))))))</f>
        <v/>
      </c>
      <c r="I31" s="314"/>
      <c r="J31" s="9">
        <f>IF(I31="",0,IF($F$1="FEMA 2015",LOOKUP(I31,'2015 CC'!$A$3:$A$454,'2015 CC'!$H$3:$H$454),IF($F$1="FEMA 2017",LOOKUP(I31,'2017 CC'!$A$3:$A$462,'2017 CC'!$H$3:$H$462),IF($F$1="FEMA 2019",LOOKUP(I31,'2019 CC'!$A$3:$A$498,'2019 CC'!$H$3:$H$498),IF($F$1="FEMA 2021",LOOKUP(I31,'2021 CC'!$A$2:$A$536,'2021 CC'!$H$2:$H$536),IF($F$1="FEMA 2023",LOOKUP(I31,'2023 CC'!$A$3:$A$549,'2023 CC'!$H$3:$H$549),"Input Rate"))))))</f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120">
        <f t="shared" si="4"/>
        <v>0</v>
      </c>
      <c r="AQ31" s="121">
        <f t="shared" si="5"/>
        <v>0</v>
      </c>
    </row>
    <row r="32" spans="1:43" x14ac:dyDescent="0.25">
      <c r="A32" s="55">
        <f t="shared" si="3"/>
        <v>29</v>
      </c>
      <c r="B32" s="55" t="s">
        <v>1748</v>
      </c>
      <c r="C32" s="55" t="s">
        <v>1747</v>
      </c>
      <c r="D32" s="54"/>
      <c r="E32" s="2"/>
      <c r="F32" s="6"/>
      <c r="G32" s="6"/>
      <c r="H32" s="8" t="str">
        <f>IF(I32="","",IF($F$1="FEMA 2015",LOOKUP(I32,'2015 CC'!$A$3:$A$454,'2015 CC'!$B$3:$B$454),IF($F$1="FEMA 2017",LOOKUP(I32,'2017 CC'!$A$3:$A$462,'2017 CC'!$B$3:$B$462),IF($F$1="FEMA 2019",LOOKUP(I32,'2019 CC'!$A$3:$A$498,'2019 CC'!$B$3:$B$498),IF($F$1="FEMA 2021",LOOKUP(I32,'2021 CC'!$A$2:$A$536,'2021 CC'!$B$2:$B$536),IF($F$1="FEMA 2023",LOOKUP(I32,'2023 CC'!$A$3:$A$549,'2023 CC'!$B$3:$B$549),"Input Description"))))))</f>
        <v/>
      </c>
      <c r="I32" s="314"/>
      <c r="J32" s="9">
        <f>IF(I32="",0,IF($F$1="FEMA 2015",LOOKUP(I32,'2015 CC'!$A$3:$A$454,'2015 CC'!$H$3:$H$454),IF($F$1="FEMA 2017",LOOKUP(I32,'2017 CC'!$A$3:$A$462,'2017 CC'!$H$3:$H$462),IF($F$1="FEMA 2019",LOOKUP(I32,'2019 CC'!$A$3:$A$498,'2019 CC'!$H$3:$H$498),IF($F$1="FEMA 2021",LOOKUP(I32,'2021 CC'!$A$2:$A$536,'2021 CC'!$H$2:$H$536),IF($F$1="FEMA 2023",LOOKUP(I32,'2023 CC'!$A$3:$A$549,'2023 CC'!$H$3:$H$549),"Input Rate"))))))</f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120">
        <f t="shared" si="4"/>
        <v>0</v>
      </c>
      <c r="AQ32" s="121">
        <f t="shared" si="5"/>
        <v>0</v>
      </c>
    </row>
    <row r="33" spans="1:43" x14ac:dyDescent="0.25">
      <c r="A33" s="55">
        <f t="shared" si="3"/>
        <v>30</v>
      </c>
      <c r="B33" s="55" t="s">
        <v>1748</v>
      </c>
      <c r="C33" s="55" t="s">
        <v>1747</v>
      </c>
      <c r="D33" s="54"/>
      <c r="E33" s="2"/>
      <c r="F33" s="6"/>
      <c r="G33" s="6"/>
      <c r="H33" s="8" t="str">
        <f>IF(I33="","",IF($F$1="FEMA 2015",LOOKUP(I33,'2015 CC'!$A$3:$A$454,'2015 CC'!$B$3:$B$454),IF($F$1="FEMA 2017",LOOKUP(I33,'2017 CC'!$A$3:$A$462,'2017 CC'!$B$3:$B$462),IF($F$1="FEMA 2019",LOOKUP(I33,'2019 CC'!$A$3:$A$498,'2019 CC'!$B$3:$B$498),IF($F$1="FEMA 2021",LOOKUP(I33,'2021 CC'!$A$2:$A$536,'2021 CC'!$B$2:$B$536),IF($F$1="FEMA 2023",LOOKUP(I33,'2023 CC'!$A$3:$A$549,'2023 CC'!$B$3:$B$549),"Input Description"))))))</f>
        <v/>
      </c>
      <c r="I33" s="314"/>
      <c r="J33" s="9">
        <f>IF(I33="",0,IF($F$1="FEMA 2015",LOOKUP(I33,'2015 CC'!$A$3:$A$454,'2015 CC'!$H$3:$H$454),IF($F$1="FEMA 2017",LOOKUP(I33,'2017 CC'!$A$3:$A$462,'2017 CC'!$H$3:$H$462),IF($F$1="FEMA 2019",LOOKUP(I33,'2019 CC'!$A$3:$A$498,'2019 CC'!$H$3:$H$498),IF($F$1="FEMA 2021",LOOKUP(I33,'2021 CC'!$A$2:$A$536,'2021 CC'!$H$2:$H$536),IF($F$1="FEMA 2023",LOOKUP(I33,'2023 CC'!$A$3:$A$549,'2023 CC'!$H$3:$H$549),"Input Rate"))))))</f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120">
        <f t="shared" si="4"/>
        <v>0</v>
      </c>
      <c r="AQ33" s="121">
        <f t="shared" si="5"/>
        <v>0</v>
      </c>
    </row>
    <row r="34" spans="1:43" x14ac:dyDescent="0.25">
      <c r="A34" s="55">
        <f t="shared" si="3"/>
        <v>31</v>
      </c>
      <c r="B34" s="55" t="s">
        <v>1748</v>
      </c>
      <c r="C34" s="55" t="s">
        <v>1747</v>
      </c>
      <c r="D34" s="54"/>
      <c r="E34" s="2"/>
      <c r="F34" s="6"/>
      <c r="G34" s="6"/>
      <c r="H34" s="8" t="str">
        <f>IF(I34="","",IF($F$1="FEMA 2015",LOOKUP(I34,'2015 CC'!$A$3:$A$454,'2015 CC'!$B$3:$B$454),IF($F$1="FEMA 2017",LOOKUP(I34,'2017 CC'!$A$3:$A$462,'2017 CC'!$B$3:$B$462),IF($F$1="FEMA 2019",LOOKUP(I34,'2019 CC'!$A$3:$A$498,'2019 CC'!$B$3:$B$498),IF($F$1="FEMA 2021",LOOKUP(I34,'2021 CC'!$A$2:$A$536,'2021 CC'!$B$2:$B$536),IF($F$1="FEMA 2023",LOOKUP(I34,'2023 CC'!$A$3:$A$549,'2023 CC'!$B$3:$B$549),"Input Description"))))))</f>
        <v/>
      </c>
      <c r="I34" s="314"/>
      <c r="J34" s="9">
        <f>IF(I34="",0,IF($F$1="FEMA 2015",LOOKUP(I34,'2015 CC'!$A$3:$A$454,'2015 CC'!$H$3:$H$454),IF($F$1="FEMA 2017",LOOKUP(I34,'2017 CC'!$A$3:$A$462,'2017 CC'!$H$3:$H$462),IF($F$1="FEMA 2019",LOOKUP(I34,'2019 CC'!$A$3:$A$498,'2019 CC'!$H$3:$H$498),IF($F$1="FEMA 2021",LOOKUP(I34,'2021 CC'!$A$2:$A$536,'2021 CC'!$H$2:$H$536),IF($F$1="FEMA 2023",LOOKUP(I34,'2023 CC'!$A$3:$A$549,'2023 CC'!$H$3:$H$549),"Input Rate"))))))</f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120">
        <f t="shared" si="4"/>
        <v>0</v>
      </c>
      <c r="AQ34" s="121">
        <f t="shared" si="5"/>
        <v>0</v>
      </c>
    </row>
    <row r="35" spans="1:43" x14ac:dyDescent="0.25">
      <c r="A35" s="55">
        <f t="shared" si="3"/>
        <v>32</v>
      </c>
      <c r="B35" s="55" t="s">
        <v>1748</v>
      </c>
      <c r="C35" s="55" t="s">
        <v>1747</v>
      </c>
      <c r="D35" s="54"/>
      <c r="E35" s="2"/>
      <c r="F35" s="6"/>
      <c r="G35" s="6"/>
      <c r="H35" s="8" t="str">
        <f>IF(I35="","",IF($F$1="FEMA 2015",LOOKUP(I35,'2015 CC'!$A$3:$A$454,'2015 CC'!$B$3:$B$454),IF($F$1="FEMA 2017",LOOKUP(I35,'2017 CC'!$A$3:$A$462,'2017 CC'!$B$3:$B$462),IF($F$1="FEMA 2019",LOOKUP(I35,'2019 CC'!$A$3:$A$498,'2019 CC'!$B$3:$B$498),IF($F$1="FEMA 2021",LOOKUP(I35,'2021 CC'!$A$2:$A$536,'2021 CC'!$B$2:$B$536),IF($F$1="FEMA 2023",LOOKUP(I35,'2023 CC'!$A$3:$A$549,'2023 CC'!$B$3:$B$549),"Input Description"))))))</f>
        <v/>
      </c>
      <c r="I35" s="314"/>
      <c r="J35" s="9">
        <f>IF(I35="",0,IF($F$1="FEMA 2015",LOOKUP(I35,'2015 CC'!$A$3:$A$454,'2015 CC'!$H$3:$H$454),IF($F$1="FEMA 2017",LOOKUP(I35,'2017 CC'!$A$3:$A$462,'2017 CC'!$H$3:$H$462),IF($F$1="FEMA 2019",LOOKUP(I35,'2019 CC'!$A$3:$A$498,'2019 CC'!$H$3:$H$498),IF($F$1="FEMA 2021",LOOKUP(I35,'2021 CC'!$A$2:$A$536,'2021 CC'!$H$2:$H$536),IF($F$1="FEMA 2023",LOOKUP(I35,'2023 CC'!$A$3:$A$549,'2023 CC'!$H$3:$H$549),"Input Rate"))))))</f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20">
        <f t="shared" si="4"/>
        <v>0</v>
      </c>
      <c r="AQ35" s="121">
        <f t="shared" si="5"/>
        <v>0</v>
      </c>
    </row>
    <row r="36" spans="1:43" x14ac:dyDescent="0.25">
      <c r="A36" s="55">
        <f t="shared" si="3"/>
        <v>33</v>
      </c>
      <c r="B36" s="55" t="s">
        <v>1748</v>
      </c>
      <c r="C36" s="55" t="s">
        <v>1747</v>
      </c>
      <c r="D36" s="53"/>
      <c r="E36" s="2"/>
      <c r="F36" s="7"/>
      <c r="G36" s="7"/>
      <c r="H36" s="8" t="str">
        <f>IF(I36="","",IF($F$1="FEMA 2015",LOOKUP(I36,'2015 CC'!$A$3:$A$454,'2015 CC'!$B$3:$B$454),IF($F$1="FEMA 2017",LOOKUP(I36,'2017 CC'!$A$3:$A$462,'2017 CC'!$B$3:$B$462),IF($F$1="FEMA 2019",LOOKUP(I36,'2019 CC'!$A$3:$A$498,'2019 CC'!$B$3:$B$498),IF($F$1="FEMA 2021",LOOKUP(I36,'2021 CC'!$A$2:$A$536,'2021 CC'!$B$2:$B$536),IF($F$1="FEMA 2023",LOOKUP(I36,'2023 CC'!$A$3:$A$549,'2023 CC'!$B$3:$B$549),"Input Description"))))))</f>
        <v/>
      </c>
      <c r="I36" s="314"/>
      <c r="J36" s="9">
        <f>IF(I36="",0,IF($F$1="FEMA 2015",LOOKUP(I36,'2015 CC'!$A$3:$A$454,'2015 CC'!$H$3:$H$454),IF($F$1="FEMA 2017",LOOKUP(I36,'2017 CC'!$A$3:$A$462,'2017 CC'!$H$3:$H$462),IF($F$1="FEMA 2019",LOOKUP(I36,'2019 CC'!$A$3:$A$498,'2019 CC'!$H$3:$H$498),IF($F$1="FEMA 2021",LOOKUP(I36,'2021 CC'!$A$2:$A$536,'2021 CC'!$H$2:$H$536),IF($F$1="FEMA 2023",LOOKUP(I36,'2023 CC'!$A$3:$A$549,'2023 CC'!$H$3:$H$549),"Input Rate"))))))</f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120">
        <f t="shared" si="4"/>
        <v>0</v>
      </c>
      <c r="AQ36" s="121">
        <f t="shared" si="5"/>
        <v>0</v>
      </c>
    </row>
    <row r="37" spans="1:43" x14ac:dyDescent="0.25">
      <c r="A37" s="55">
        <f t="shared" si="3"/>
        <v>34</v>
      </c>
      <c r="B37" s="55" t="s">
        <v>1748</v>
      </c>
      <c r="C37" s="55" t="s">
        <v>1747</v>
      </c>
      <c r="D37" s="54"/>
      <c r="E37" s="2"/>
      <c r="F37" s="6"/>
      <c r="G37" s="6"/>
      <c r="H37" s="8" t="str">
        <f>IF(I37="","",IF($F$1="FEMA 2015",LOOKUP(I37,'2015 CC'!$A$3:$A$454,'2015 CC'!$B$3:$B$454),IF($F$1="FEMA 2017",LOOKUP(I37,'2017 CC'!$A$3:$A$462,'2017 CC'!$B$3:$B$462),IF($F$1="FEMA 2019",LOOKUP(I37,'2019 CC'!$A$3:$A$498,'2019 CC'!$B$3:$B$498),IF($F$1="FEMA 2021",LOOKUP(I37,'2021 CC'!$A$2:$A$536,'2021 CC'!$B$2:$B$536),IF($F$1="FEMA 2023",LOOKUP(I37,'2023 CC'!$A$3:$A$549,'2023 CC'!$B$3:$B$549),"Input Description"))))))</f>
        <v/>
      </c>
      <c r="I37" s="314"/>
      <c r="J37" s="9">
        <f>IF(I37="",0,IF($F$1="FEMA 2015",LOOKUP(I37,'2015 CC'!$A$3:$A$454,'2015 CC'!$H$3:$H$454),IF($F$1="FEMA 2017",LOOKUP(I37,'2017 CC'!$A$3:$A$462,'2017 CC'!$H$3:$H$462),IF($F$1="FEMA 2019",LOOKUP(I37,'2019 CC'!$A$3:$A$498,'2019 CC'!$H$3:$H$498),IF($F$1="FEMA 2021",LOOKUP(I37,'2021 CC'!$A$2:$A$536,'2021 CC'!$H$2:$H$536),IF($F$1="FEMA 2023",LOOKUP(I37,'2023 CC'!$A$3:$A$549,'2023 CC'!$H$3:$H$549),"Input Rate"))))))</f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120">
        <f t="shared" si="4"/>
        <v>0</v>
      </c>
      <c r="AQ37" s="121">
        <f t="shared" si="5"/>
        <v>0</v>
      </c>
    </row>
    <row r="38" spans="1:43" x14ac:dyDescent="0.25">
      <c r="A38" s="55">
        <f t="shared" si="3"/>
        <v>35</v>
      </c>
      <c r="B38" s="55" t="s">
        <v>1748</v>
      </c>
      <c r="C38" s="55" t="s">
        <v>1747</v>
      </c>
      <c r="D38" s="54"/>
      <c r="E38" s="2"/>
      <c r="F38" s="6"/>
      <c r="G38" s="6"/>
      <c r="H38" s="8" t="str">
        <f>IF(I38="","",IF($F$1="FEMA 2015",LOOKUP(I38,'2015 CC'!$A$3:$A$454,'2015 CC'!$B$3:$B$454),IF($F$1="FEMA 2017",LOOKUP(I38,'2017 CC'!$A$3:$A$462,'2017 CC'!$B$3:$B$462),IF($F$1="FEMA 2019",LOOKUP(I38,'2019 CC'!$A$3:$A$498,'2019 CC'!$B$3:$B$498),IF($F$1="FEMA 2021",LOOKUP(I38,'2021 CC'!$A$2:$A$536,'2021 CC'!$B$2:$B$536),IF($F$1="FEMA 2023",LOOKUP(I38,'2023 CC'!$A$3:$A$549,'2023 CC'!$B$3:$B$549),"Input Description"))))))</f>
        <v/>
      </c>
      <c r="I38" s="314"/>
      <c r="J38" s="9">
        <f>IF(I38="",0,IF($F$1="FEMA 2015",LOOKUP(I38,'2015 CC'!$A$3:$A$454,'2015 CC'!$H$3:$H$454),IF($F$1="FEMA 2017",LOOKUP(I38,'2017 CC'!$A$3:$A$462,'2017 CC'!$H$3:$H$462),IF($F$1="FEMA 2019",LOOKUP(I38,'2019 CC'!$A$3:$A$498,'2019 CC'!$H$3:$H$498),IF($F$1="FEMA 2021",LOOKUP(I38,'2021 CC'!$A$2:$A$536,'2021 CC'!$H$2:$H$536),IF($F$1="FEMA 2023",LOOKUP(I38,'2023 CC'!$A$3:$A$549,'2023 CC'!$H$3:$H$549),"Input Rate"))))))</f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120">
        <f t="shared" si="4"/>
        <v>0</v>
      </c>
      <c r="AQ38" s="121">
        <f t="shared" si="5"/>
        <v>0</v>
      </c>
    </row>
    <row r="39" spans="1:43" x14ac:dyDescent="0.25">
      <c r="A39" s="55">
        <f t="shared" si="3"/>
        <v>36</v>
      </c>
      <c r="B39" s="55" t="s">
        <v>1748</v>
      </c>
      <c r="C39" s="55" t="s">
        <v>1747</v>
      </c>
      <c r="D39" s="54"/>
      <c r="E39" s="2"/>
      <c r="F39" s="6"/>
      <c r="G39" s="6"/>
      <c r="H39" s="8" t="str">
        <f>IF(I39="","",IF($F$1="FEMA 2015",LOOKUP(I39,'2015 CC'!$A$3:$A$454,'2015 CC'!$B$3:$B$454),IF($F$1="FEMA 2017",LOOKUP(I39,'2017 CC'!$A$3:$A$462,'2017 CC'!$B$3:$B$462),IF($F$1="FEMA 2019",LOOKUP(I39,'2019 CC'!$A$3:$A$498,'2019 CC'!$B$3:$B$498),IF($F$1="FEMA 2021",LOOKUP(I39,'2021 CC'!$A$2:$A$536,'2021 CC'!$B$2:$B$536),IF($F$1="FEMA 2023",LOOKUP(I39,'2023 CC'!$A$3:$A$549,'2023 CC'!$B$3:$B$549),"Input Description"))))))</f>
        <v/>
      </c>
      <c r="I39" s="314"/>
      <c r="J39" s="9">
        <f>IF(I39="",0,IF($F$1="FEMA 2015",LOOKUP(I39,'2015 CC'!$A$3:$A$454,'2015 CC'!$H$3:$H$454),IF($F$1="FEMA 2017",LOOKUP(I39,'2017 CC'!$A$3:$A$462,'2017 CC'!$H$3:$H$462),IF($F$1="FEMA 2019",LOOKUP(I39,'2019 CC'!$A$3:$A$498,'2019 CC'!$H$3:$H$498),IF($F$1="FEMA 2021",LOOKUP(I39,'2021 CC'!$A$2:$A$536,'2021 CC'!$H$2:$H$536),IF($F$1="FEMA 2023",LOOKUP(I39,'2023 CC'!$A$3:$A$549,'2023 CC'!$H$3:$H$549),"Input Rate"))))))</f>
        <v>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120">
        <f t="shared" si="4"/>
        <v>0</v>
      </c>
      <c r="AQ39" s="121">
        <f t="shared" si="5"/>
        <v>0</v>
      </c>
    </row>
    <row r="40" spans="1:43" x14ac:dyDescent="0.25">
      <c r="A40" s="55">
        <f t="shared" si="3"/>
        <v>37</v>
      </c>
      <c r="B40" s="55" t="s">
        <v>1748</v>
      </c>
      <c r="C40" s="55" t="s">
        <v>1747</v>
      </c>
      <c r="D40" s="54"/>
      <c r="E40" s="2"/>
      <c r="F40" s="6"/>
      <c r="G40" s="6"/>
      <c r="H40" s="8" t="str">
        <f>IF(I40="","",IF($F$1="FEMA 2015",LOOKUP(I40,'2015 CC'!$A$3:$A$454,'2015 CC'!$B$3:$B$454),IF($F$1="FEMA 2017",LOOKUP(I40,'2017 CC'!$A$3:$A$462,'2017 CC'!$B$3:$B$462),IF($F$1="FEMA 2019",LOOKUP(I40,'2019 CC'!$A$3:$A$498,'2019 CC'!$B$3:$B$498),IF($F$1="FEMA 2021",LOOKUP(I40,'2021 CC'!$A$2:$A$536,'2021 CC'!$B$2:$B$536),IF($F$1="FEMA 2023",LOOKUP(I40,'2023 CC'!$A$3:$A$549,'2023 CC'!$B$3:$B$549),"Input Description"))))))</f>
        <v/>
      </c>
      <c r="I40" s="314"/>
      <c r="J40" s="9">
        <f>IF(I40="",0,IF($F$1="FEMA 2015",LOOKUP(I40,'2015 CC'!$A$3:$A$454,'2015 CC'!$H$3:$H$454),IF($F$1="FEMA 2017",LOOKUP(I40,'2017 CC'!$A$3:$A$462,'2017 CC'!$H$3:$H$462),IF($F$1="FEMA 2019",LOOKUP(I40,'2019 CC'!$A$3:$A$498,'2019 CC'!$H$3:$H$498),IF($F$1="FEMA 2021",LOOKUP(I40,'2021 CC'!$A$2:$A$536,'2021 CC'!$H$2:$H$536),IF($F$1="FEMA 2023",LOOKUP(I40,'2023 CC'!$A$3:$A$549,'2023 CC'!$H$3:$H$549),"Input Rate"))))))</f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20">
        <f t="shared" si="4"/>
        <v>0</v>
      </c>
      <c r="AQ40" s="121">
        <f t="shared" si="5"/>
        <v>0</v>
      </c>
    </row>
    <row r="41" spans="1:43" x14ac:dyDescent="0.25">
      <c r="A41" s="55">
        <f t="shared" si="3"/>
        <v>38</v>
      </c>
      <c r="B41" s="55" t="s">
        <v>1748</v>
      </c>
      <c r="C41" s="55" t="s">
        <v>1747</v>
      </c>
      <c r="D41" s="54"/>
      <c r="E41" s="2"/>
      <c r="F41" s="6"/>
      <c r="G41" s="6"/>
      <c r="H41" s="8" t="str">
        <f>IF(I41="","",IF($F$1="FEMA 2015",LOOKUP(I41,'2015 CC'!$A$3:$A$454,'2015 CC'!$B$3:$B$454),IF($F$1="FEMA 2017",LOOKUP(I41,'2017 CC'!$A$3:$A$462,'2017 CC'!$B$3:$B$462),IF($F$1="FEMA 2019",LOOKUP(I41,'2019 CC'!$A$3:$A$498,'2019 CC'!$B$3:$B$498),IF($F$1="FEMA 2021",LOOKUP(I41,'2021 CC'!$A$2:$A$536,'2021 CC'!$B$2:$B$536),IF($F$1="FEMA 2023",LOOKUP(I41,'2023 CC'!$A$3:$A$549,'2023 CC'!$B$3:$B$549),"Input Description"))))))</f>
        <v/>
      </c>
      <c r="I41" s="314"/>
      <c r="J41" s="9">
        <f>IF(I41="",0,IF($F$1="FEMA 2015",LOOKUP(I41,'2015 CC'!$A$3:$A$454,'2015 CC'!$H$3:$H$454),IF($F$1="FEMA 2017",LOOKUP(I41,'2017 CC'!$A$3:$A$462,'2017 CC'!$H$3:$H$462),IF($F$1="FEMA 2019",LOOKUP(I41,'2019 CC'!$A$3:$A$498,'2019 CC'!$H$3:$H$498),IF($F$1="FEMA 2021",LOOKUP(I41,'2021 CC'!$A$2:$A$536,'2021 CC'!$H$2:$H$536),IF($F$1="FEMA 2023",LOOKUP(I41,'2023 CC'!$A$3:$A$549,'2023 CC'!$H$3:$H$549),"Input Rate"))))))</f>
        <v>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120">
        <f t="shared" si="4"/>
        <v>0</v>
      </c>
      <c r="AQ41" s="121">
        <f t="shared" si="5"/>
        <v>0</v>
      </c>
    </row>
    <row r="42" spans="1:43" x14ac:dyDescent="0.25">
      <c r="A42" s="55">
        <f t="shared" si="3"/>
        <v>39</v>
      </c>
      <c r="B42" s="55" t="s">
        <v>1748</v>
      </c>
      <c r="C42" s="55" t="s">
        <v>1747</v>
      </c>
      <c r="D42" s="54"/>
      <c r="E42" s="2"/>
      <c r="F42" s="6"/>
      <c r="G42" s="6"/>
      <c r="H42" s="8" t="str">
        <f>IF(I42="","",IF($F$1="FEMA 2015",LOOKUP(I42,'2015 CC'!$A$3:$A$454,'2015 CC'!$B$3:$B$454),IF($F$1="FEMA 2017",LOOKUP(I42,'2017 CC'!$A$3:$A$462,'2017 CC'!$B$3:$B$462),IF($F$1="FEMA 2019",LOOKUP(I42,'2019 CC'!$A$3:$A$498,'2019 CC'!$B$3:$B$498),IF($F$1="FEMA 2021",LOOKUP(I42,'2021 CC'!$A$2:$A$536,'2021 CC'!$B$2:$B$536),IF($F$1="FEMA 2023",LOOKUP(I42,'2023 CC'!$A$3:$A$549,'2023 CC'!$B$3:$B$549),"Input Description"))))))</f>
        <v/>
      </c>
      <c r="I42" s="314"/>
      <c r="J42" s="9">
        <f>IF(I42="",0,IF($F$1="FEMA 2015",LOOKUP(I42,'2015 CC'!$A$3:$A$454,'2015 CC'!$H$3:$H$454),IF($F$1="FEMA 2017",LOOKUP(I42,'2017 CC'!$A$3:$A$462,'2017 CC'!$H$3:$H$462),IF($F$1="FEMA 2019",LOOKUP(I42,'2019 CC'!$A$3:$A$498,'2019 CC'!$H$3:$H$498),IF($F$1="FEMA 2021",LOOKUP(I42,'2021 CC'!$A$2:$A$536,'2021 CC'!$H$2:$H$536),IF($F$1="FEMA 2023",LOOKUP(I42,'2023 CC'!$A$3:$A$549,'2023 CC'!$H$3:$H$549),"Input Rate"))))))</f>
        <v>0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120">
        <f t="shared" si="4"/>
        <v>0</v>
      </c>
      <c r="AQ42" s="121">
        <f t="shared" si="5"/>
        <v>0</v>
      </c>
    </row>
    <row r="43" spans="1:43" x14ac:dyDescent="0.25">
      <c r="A43" s="55">
        <f t="shared" si="3"/>
        <v>40</v>
      </c>
      <c r="B43" s="55" t="s">
        <v>1748</v>
      </c>
      <c r="C43" s="55" t="s">
        <v>1747</v>
      </c>
      <c r="D43" s="54"/>
      <c r="E43" s="2"/>
      <c r="F43" s="6"/>
      <c r="G43" s="6"/>
      <c r="H43" s="8" t="str">
        <f>IF(I43="","",IF($F$1="FEMA 2015",LOOKUP(I43,'2015 CC'!$A$3:$A$454,'2015 CC'!$B$3:$B$454),IF($F$1="FEMA 2017",LOOKUP(I43,'2017 CC'!$A$3:$A$462,'2017 CC'!$B$3:$B$462),IF($F$1="FEMA 2019",LOOKUP(I43,'2019 CC'!$A$3:$A$498,'2019 CC'!$B$3:$B$498),IF($F$1="FEMA 2021",LOOKUP(I43,'2021 CC'!$A$2:$A$536,'2021 CC'!$B$2:$B$536),IF($F$1="FEMA 2023",LOOKUP(I43,'2023 CC'!$A$3:$A$549,'2023 CC'!$B$3:$B$549),"Input Description"))))))</f>
        <v/>
      </c>
      <c r="I43" s="314"/>
      <c r="J43" s="9">
        <f>IF(I43="",0,IF($F$1="FEMA 2015",LOOKUP(I43,'2015 CC'!$A$3:$A$454,'2015 CC'!$H$3:$H$454),IF($F$1="FEMA 2017",LOOKUP(I43,'2017 CC'!$A$3:$A$462,'2017 CC'!$H$3:$H$462),IF($F$1="FEMA 2019",LOOKUP(I43,'2019 CC'!$A$3:$A$498,'2019 CC'!$H$3:$H$498),IF($F$1="FEMA 2021",LOOKUP(I43,'2021 CC'!$A$2:$A$536,'2021 CC'!$H$2:$H$536),IF($F$1="FEMA 2023",LOOKUP(I43,'2023 CC'!$A$3:$A$549,'2023 CC'!$H$3:$H$549),"Input Rate"))))))</f>
        <v>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20">
        <f t="shared" si="4"/>
        <v>0</v>
      </c>
      <c r="AQ43" s="121">
        <f t="shared" si="5"/>
        <v>0</v>
      </c>
    </row>
    <row r="44" spans="1:43" x14ac:dyDescent="0.25">
      <c r="A44" s="55">
        <f t="shared" si="3"/>
        <v>41</v>
      </c>
      <c r="B44" s="55" t="s">
        <v>1748</v>
      </c>
      <c r="C44" s="55" t="s">
        <v>1747</v>
      </c>
      <c r="D44" s="54"/>
      <c r="E44" s="2"/>
      <c r="F44" s="6"/>
      <c r="G44" s="6"/>
      <c r="H44" s="8" t="str">
        <f>IF(I44="","",IF($F$1="FEMA 2015",LOOKUP(I44,'2015 CC'!$A$3:$A$454,'2015 CC'!$B$3:$B$454),IF($F$1="FEMA 2017",LOOKUP(I44,'2017 CC'!$A$3:$A$462,'2017 CC'!$B$3:$B$462),IF($F$1="FEMA 2019",LOOKUP(I44,'2019 CC'!$A$3:$A$498,'2019 CC'!$B$3:$B$498),IF($F$1="FEMA 2021",LOOKUP(I44,'2021 CC'!$A$2:$A$536,'2021 CC'!$B$2:$B$536),IF($F$1="FEMA 2023",LOOKUP(I44,'2023 CC'!$A$3:$A$549,'2023 CC'!$B$3:$B$549),"Input Description"))))))</f>
        <v/>
      </c>
      <c r="I44" s="314"/>
      <c r="J44" s="9">
        <f>IF(I44="",0,IF($F$1="FEMA 2015",LOOKUP(I44,'2015 CC'!$A$3:$A$454,'2015 CC'!$H$3:$H$454),IF($F$1="FEMA 2017",LOOKUP(I44,'2017 CC'!$A$3:$A$462,'2017 CC'!$H$3:$H$462),IF($F$1="FEMA 2019",LOOKUP(I44,'2019 CC'!$A$3:$A$498,'2019 CC'!$H$3:$H$498),IF($F$1="FEMA 2021",LOOKUP(I44,'2021 CC'!$A$2:$A$536,'2021 CC'!$H$2:$H$536),IF($F$1="FEMA 2023",LOOKUP(I44,'2023 CC'!$A$3:$A$549,'2023 CC'!$H$3:$H$549),"Input Rate"))))))</f>
        <v>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120">
        <f t="shared" si="4"/>
        <v>0</v>
      </c>
      <c r="AQ44" s="121">
        <f t="shared" si="5"/>
        <v>0</v>
      </c>
    </row>
    <row r="45" spans="1:43" x14ac:dyDescent="0.25">
      <c r="A45" s="55">
        <f t="shared" si="3"/>
        <v>42</v>
      </c>
      <c r="B45" s="55" t="s">
        <v>1748</v>
      </c>
      <c r="C45" s="55" t="s">
        <v>1747</v>
      </c>
      <c r="D45" s="54"/>
      <c r="E45" s="2"/>
      <c r="F45" s="6"/>
      <c r="G45" s="6"/>
      <c r="H45" s="8" t="str">
        <f>IF(I45="","",IF($F$1="FEMA 2015",LOOKUP(I45,'2015 CC'!$A$3:$A$454,'2015 CC'!$B$3:$B$454),IF($F$1="FEMA 2017",LOOKUP(I45,'2017 CC'!$A$3:$A$462,'2017 CC'!$B$3:$B$462),IF($F$1="FEMA 2019",LOOKUP(I45,'2019 CC'!$A$3:$A$498,'2019 CC'!$B$3:$B$498),IF($F$1="FEMA 2021",LOOKUP(I45,'2021 CC'!$A$2:$A$536,'2021 CC'!$B$2:$B$536),IF($F$1="FEMA 2023",LOOKUP(I45,'2023 CC'!$A$3:$A$549,'2023 CC'!$B$3:$B$549),"Input Description"))))))</f>
        <v/>
      </c>
      <c r="I45" s="314"/>
      <c r="J45" s="9">
        <f>IF(I45="",0,IF($F$1="FEMA 2015",LOOKUP(I45,'2015 CC'!$A$3:$A$454,'2015 CC'!$H$3:$H$454),IF($F$1="FEMA 2017",LOOKUP(I45,'2017 CC'!$A$3:$A$462,'2017 CC'!$H$3:$H$462),IF($F$1="FEMA 2019",LOOKUP(I45,'2019 CC'!$A$3:$A$498,'2019 CC'!$H$3:$H$498),IF($F$1="FEMA 2021",LOOKUP(I45,'2021 CC'!$A$2:$A$536,'2021 CC'!$H$2:$H$536),IF($F$1="FEMA 2023",LOOKUP(I45,'2023 CC'!$A$3:$A$549,'2023 CC'!$H$3:$H$549),"Input Rate"))))))</f>
        <v>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120">
        <f t="shared" si="4"/>
        <v>0</v>
      </c>
      <c r="AQ45" s="121">
        <f t="shared" si="5"/>
        <v>0</v>
      </c>
    </row>
    <row r="46" spans="1:43" x14ac:dyDescent="0.25">
      <c r="A46" s="55">
        <f t="shared" si="3"/>
        <v>43</v>
      </c>
      <c r="B46" s="55" t="s">
        <v>1748</v>
      </c>
      <c r="C46" s="55" t="s">
        <v>1747</v>
      </c>
      <c r="D46" s="54"/>
      <c r="E46" s="2"/>
      <c r="F46" s="6"/>
      <c r="G46" s="6"/>
      <c r="H46" s="8" t="str">
        <f>IF(I46="","",IF($F$1="FEMA 2015",LOOKUP(I46,'2015 CC'!$A$3:$A$454,'2015 CC'!$B$3:$B$454),IF($F$1="FEMA 2017",LOOKUP(I46,'2017 CC'!$A$3:$A$462,'2017 CC'!$B$3:$B$462),IF($F$1="FEMA 2019",LOOKUP(I46,'2019 CC'!$A$3:$A$498,'2019 CC'!$B$3:$B$498),IF($F$1="FEMA 2021",LOOKUP(I46,'2021 CC'!$A$2:$A$536,'2021 CC'!$B$2:$B$536),IF($F$1="FEMA 2023",LOOKUP(I46,'2023 CC'!$A$3:$A$549,'2023 CC'!$B$3:$B$549),"Input Description"))))))</f>
        <v/>
      </c>
      <c r="I46" s="314"/>
      <c r="J46" s="9">
        <f>IF(I46="",0,IF($F$1="FEMA 2015",LOOKUP(I46,'2015 CC'!$A$3:$A$454,'2015 CC'!$H$3:$H$454),IF($F$1="FEMA 2017",LOOKUP(I46,'2017 CC'!$A$3:$A$462,'2017 CC'!$H$3:$H$462),IF($F$1="FEMA 2019",LOOKUP(I46,'2019 CC'!$A$3:$A$498,'2019 CC'!$H$3:$H$498),IF($F$1="FEMA 2021",LOOKUP(I46,'2021 CC'!$A$2:$A$536,'2021 CC'!$H$2:$H$536),IF($F$1="FEMA 2023",LOOKUP(I46,'2023 CC'!$A$3:$A$549,'2023 CC'!$H$3:$H$549),"Input Rate"))))))</f>
        <v>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20">
        <f t="shared" ref="AP46:AP117" si="6">SUM(K46:AO46)</f>
        <v>0</v>
      </c>
      <c r="AQ46" s="121">
        <f t="shared" ref="AQ46:AQ117" si="7">AP46*J46</f>
        <v>0</v>
      </c>
    </row>
    <row r="47" spans="1:43" x14ac:dyDescent="0.25">
      <c r="A47" s="55">
        <f t="shared" si="3"/>
        <v>44</v>
      </c>
      <c r="B47" s="55" t="s">
        <v>1748</v>
      </c>
      <c r="C47" s="55" t="s">
        <v>1747</v>
      </c>
      <c r="D47" s="54"/>
      <c r="E47" s="2"/>
      <c r="F47" s="6"/>
      <c r="G47" s="6"/>
      <c r="H47" s="8" t="str">
        <f>IF(I47="","",IF($F$1="FEMA 2015",LOOKUP(I47,'2015 CC'!$A$3:$A$454,'2015 CC'!$B$3:$B$454),IF($F$1="FEMA 2017",LOOKUP(I47,'2017 CC'!$A$3:$A$462,'2017 CC'!$B$3:$B$462),IF($F$1="FEMA 2019",LOOKUP(I47,'2019 CC'!$A$3:$A$498,'2019 CC'!$B$3:$B$498),IF($F$1="FEMA 2021",LOOKUP(I47,'2021 CC'!$A$2:$A$536,'2021 CC'!$B$2:$B$536),IF($F$1="FEMA 2023",LOOKUP(I47,'2023 CC'!$A$3:$A$549,'2023 CC'!$B$3:$B$549),"Input Description"))))))</f>
        <v/>
      </c>
      <c r="I47" s="314"/>
      <c r="J47" s="9">
        <f>IF(I47="",0,IF($F$1="FEMA 2015",LOOKUP(I47,'2015 CC'!$A$3:$A$454,'2015 CC'!$H$3:$H$454),IF($F$1="FEMA 2017",LOOKUP(I47,'2017 CC'!$A$3:$A$462,'2017 CC'!$H$3:$H$462),IF($F$1="FEMA 2019",LOOKUP(I47,'2019 CC'!$A$3:$A$498,'2019 CC'!$H$3:$H$498),IF($F$1="FEMA 2021",LOOKUP(I47,'2021 CC'!$A$2:$A$536,'2021 CC'!$H$2:$H$536),IF($F$1="FEMA 2023",LOOKUP(I47,'2023 CC'!$A$3:$A$549,'2023 CC'!$H$3:$H$549),"Input Rate"))))))</f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120">
        <f t="shared" si="6"/>
        <v>0</v>
      </c>
      <c r="AQ47" s="121">
        <f t="shared" si="7"/>
        <v>0</v>
      </c>
    </row>
    <row r="48" spans="1:43" x14ac:dyDescent="0.25">
      <c r="A48" s="55">
        <f t="shared" si="3"/>
        <v>45</v>
      </c>
      <c r="B48" s="55" t="s">
        <v>1748</v>
      </c>
      <c r="C48" s="55" t="s">
        <v>1747</v>
      </c>
      <c r="D48" s="54"/>
      <c r="E48" s="2"/>
      <c r="F48" s="6"/>
      <c r="G48" s="6"/>
      <c r="H48" s="8" t="str">
        <f>IF(I48="","",IF($F$1="FEMA 2015",LOOKUP(I48,'2015 CC'!$A$3:$A$454,'2015 CC'!$B$3:$B$454),IF($F$1="FEMA 2017",LOOKUP(I48,'2017 CC'!$A$3:$A$462,'2017 CC'!$B$3:$B$462),IF($F$1="FEMA 2019",LOOKUP(I48,'2019 CC'!$A$3:$A$498,'2019 CC'!$B$3:$B$498),IF($F$1="FEMA 2021",LOOKUP(I48,'2021 CC'!$A$2:$A$536,'2021 CC'!$B$2:$B$536),IF($F$1="FEMA 2023",LOOKUP(I48,'2023 CC'!$A$3:$A$549,'2023 CC'!$B$3:$B$549),"Input Description"))))))</f>
        <v/>
      </c>
      <c r="I48" s="314"/>
      <c r="J48" s="9">
        <f>IF(I48="",0,IF($F$1="FEMA 2015",LOOKUP(I48,'2015 CC'!$A$3:$A$454,'2015 CC'!$H$3:$H$454),IF($F$1="FEMA 2017",LOOKUP(I48,'2017 CC'!$A$3:$A$462,'2017 CC'!$H$3:$H$462),IF($F$1="FEMA 2019",LOOKUP(I48,'2019 CC'!$A$3:$A$498,'2019 CC'!$H$3:$H$498),IF($F$1="FEMA 2021",LOOKUP(I48,'2021 CC'!$A$2:$A$536,'2021 CC'!$H$2:$H$536),IF($F$1="FEMA 2023",LOOKUP(I48,'2023 CC'!$A$3:$A$549,'2023 CC'!$H$3:$H$549),"Input Rate"))))))</f>
        <v>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120">
        <f t="shared" si="6"/>
        <v>0</v>
      </c>
      <c r="AQ48" s="121">
        <f t="shared" si="7"/>
        <v>0</v>
      </c>
    </row>
    <row r="49" spans="1:43" x14ac:dyDescent="0.25">
      <c r="A49" s="55">
        <f t="shared" si="3"/>
        <v>46</v>
      </c>
      <c r="B49" s="55" t="s">
        <v>1748</v>
      </c>
      <c r="C49" s="55" t="s">
        <v>1747</v>
      </c>
      <c r="D49" s="54"/>
      <c r="E49" s="2"/>
      <c r="F49" s="6"/>
      <c r="G49" s="6"/>
      <c r="H49" s="8" t="str">
        <f>IF(I49="","",IF($F$1="FEMA 2015",LOOKUP(I49,'2015 CC'!$A$3:$A$454,'2015 CC'!$B$3:$B$454),IF($F$1="FEMA 2017",LOOKUP(I49,'2017 CC'!$A$3:$A$462,'2017 CC'!$B$3:$B$462),IF($F$1="FEMA 2019",LOOKUP(I49,'2019 CC'!$A$3:$A$498,'2019 CC'!$B$3:$B$498),IF($F$1="FEMA 2021",LOOKUP(I49,'2021 CC'!$A$2:$A$536,'2021 CC'!$B$2:$B$536),IF($F$1="FEMA 2023",LOOKUP(I49,'2023 CC'!$A$3:$A$549,'2023 CC'!$B$3:$B$549),"Input Description"))))))</f>
        <v/>
      </c>
      <c r="I49" s="314"/>
      <c r="J49" s="9">
        <f>IF(I49="",0,IF($F$1="FEMA 2015",LOOKUP(I49,'2015 CC'!$A$3:$A$454,'2015 CC'!$H$3:$H$454),IF($F$1="FEMA 2017",LOOKUP(I49,'2017 CC'!$A$3:$A$462,'2017 CC'!$H$3:$H$462),IF($F$1="FEMA 2019",LOOKUP(I49,'2019 CC'!$A$3:$A$498,'2019 CC'!$H$3:$H$498),IF($F$1="FEMA 2021",LOOKUP(I49,'2021 CC'!$A$2:$A$536,'2021 CC'!$H$2:$H$536),IF($F$1="FEMA 2023",LOOKUP(I49,'2023 CC'!$A$3:$A$549,'2023 CC'!$H$3:$H$549),"Input Rate"))))))</f>
        <v>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120">
        <f t="shared" si="6"/>
        <v>0</v>
      </c>
      <c r="AQ49" s="121">
        <f t="shared" si="7"/>
        <v>0</v>
      </c>
    </row>
    <row r="50" spans="1:43" x14ac:dyDescent="0.25">
      <c r="A50" s="55">
        <f t="shared" si="3"/>
        <v>47</v>
      </c>
      <c r="B50" s="55" t="s">
        <v>1748</v>
      </c>
      <c r="C50" s="55" t="s">
        <v>1747</v>
      </c>
      <c r="D50" s="53"/>
      <c r="E50" s="2"/>
      <c r="F50" s="7"/>
      <c r="G50" s="7"/>
      <c r="H50" s="8" t="str">
        <f>IF(I50="","",IF($F$1="FEMA 2015",LOOKUP(I50,'2015 CC'!$A$3:$A$454,'2015 CC'!$B$3:$B$454),IF($F$1="FEMA 2017",LOOKUP(I50,'2017 CC'!$A$3:$A$462,'2017 CC'!$B$3:$B$462),IF($F$1="FEMA 2019",LOOKUP(I50,'2019 CC'!$A$3:$A$498,'2019 CC'!$B$3:$B$498),IF($F$1="FEMA 2021",LOOKUP(I50,'2021 CC'!$A$2:$A$536,'2021 CC'!$B$2:$B$536),IF($F$1="FEMA 2023",LOOKUP(I50,'2023 CC'!$A$3:$A$549,'2023 CC'!$B$3:$B$549),"Input Description"))))))</f>
        <v/>
      </c>
      <c r="I50" s="314"/>
      <c r="J50" s="9">
        <f>IF(I50="",0,IF($F$1="FEMA 2015",LOOKUP(I50,'2015 CC'!$A$3:$A$454,'2015 CC'!$H$3:$H$454),IF($F$1="FEMA 2017",LOOKUP(I50,'2017 CC'!$A$3:$A$462,'2017 CC'!$H$3:$H$462),IF($F$1="FEMA 2019",LOOKUP(I50,'2019 CC'!$A$3:$A$498,'2019 CC'!$H$3:$H$498),IF($F$1="FEMA 2021",LOOKUP(I50,'2021 CC'!$A$2:$A$536,'2021 CC'!$H$2:$H$536),IF($F$1="FEMA 2023",LOOKUP(I50,'2023 CC'!$A$3:$A$549,'2023 CC'!$H$3:$H$549),"Input Rate"))))))</f>
        <v>0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120">
        <f t="shared" si="6"/>
        <v>0</v>
      </c>
      <c r="AQ50" s="121">
        <f t="shared" si="7"/>
        <v>0</v>
      </c>
    </row>
    <row r="51" spans="1:43" x14ac:dyDescent="0.25">
      <c r="A51" s="55">
        <f t="shared" si="3"/>
        <v>48</v>
      </c>
      <c r="B51" s="55" t="s">
        <v>1748</v>
      </c>
      <c r="C51" s="55" t="s">
        <v>1747</v>
      </c>
      <c r="D51" s="54"/>
      <c r="E51" s="2"/>
      <c r="F51" s="6"/>
      <c r="G51" s="6"/>
      <c r="H51" s="8" t="str">
        <f>IF(I51="","",IF($F$1="FEMA 2015",LOOKUP(I51,'2015 CC'!$A$3:$A$454,'2015 CC'!$B$3:$B$454),IF($F$1="FEMA 2017",LOOKUP(I51,'2017 CC'!$A$3:$A$462,'2017 CC'!$B$3:$B$462),IF($F$1="FEMA 2019",LOOKUP(I51,'2019 CC'!$A$3:$A$498,'2019 CC'!$B$3:$B$498),IF($F$1="FEMA 2021",LOOKUP(I51,'2021 CC'!$A$2:$A$536,'2021 CC'!$B$2:$B$536),IF($F$1="FEMA 2023",LOOKUP(I51,'2023 CC'!$A$3:$A$549,'2023 CC'!$B$3:$B$549),"Input Description"))))))</f>
        <v/>
      </c>
      <c r="I51" s="314"/>
      <c r="J51" s="9">
        <f>IF(I51="",0,IF($F$1="FEMA 2015",LOOKUP(I51,'2015 CC'!$A$3:$A$454,'2015 CC'!$H$3:$H$454),IF($F$1="FEMA 2017",LOOKUP(I51,'2017 CC'!$A$3:$A$462,'2017 CC'!$H$3:$H$462),IF($F$1="FEMA 2019",LOOKUP(I51,'2019 CC'!$A$3:$A$498,'2019 CC'!$H$3:$H$498),IF($F$1="FEMA 2021",LOOKUP(I51,'2021 CC'!$A$2:$A$536,'2021 CC'!$H$2:$H$536),IF($F$1="FEMA 2023",LOOKUP(I51,'2023 CC'!$A$3:$A$549,'2023 CC'!$H$3:$H$549),"Input Rate"))))))</f>
        <v>0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120">
        <f t="shared" si="6"/>
        <v>0</v>
      </c>
      <c r="AQ51" s="121">
        <f t="shared" si="7"/>
        <v>0</v>
      </c>
    </row>
    <row r="52" spans="1:43" x14ac:dyDescent="0.25">
      <c r="A52" s="55">
        <f t="shared" si="3"/>
        <v>49</v>
      </c>
      <c r="B52" s="55" t="s">
        <v>1748</v>
      </c>
      <c r="C52" s="55" t="s">
        <v>1747</v>
      </c>
      <c r="D52" s="54"/>
      <c r="E52" s="2"/>
      <c r="F52" s="6"/>
      <c r="G52" s="6"/>
      <c r="H52" s="8" t="str">
        <f>IF(I52="","",IF($F$1="FEMA 2015",LOOKUP(I52,'2015 CC'!$A$3:$A$454,'2015 CC'!$B$3:$B$454),IF($F$1="FEMA 2017",LOOKUP(I52,'2017 CC'!$A$3:$A$462,'2017 CC'!$B$3:$B$462),IF($F$1="FEMA 2019",LOOKUP(I52,'2019 CC'!$A$3:$A$498,'2019 CC'!$B$3:$B$498),IF($F$1="FEMA 2021",LOOKUP(I52,'2021 CC'!$A$2:$A$536,'2021 CC'!$B$2:$B$536),IF($F$1="FEMA 2023",LOOKUP(I52,'2023 CC'!$A$3:$A$549,'2023 CC'!$B$3:$B$549),"Input Description"))))))</f>
        <v/>
      </c>
      <c r="I52" s="314"/>
      <c r="J52" s="9">
        <f>IF(I52="",0,IF($F$1="FEMA 2015",LOOKUP(I52,'2015 CC'!$A$3:$A$454,'2015 CC'!$H$3:$H$454),IF($F$1="FEMA 2017",LOOKUP(I52,'2017 CC'!$A$3:$A$462,'2017 CC'!$H$3:$H$462),IF($F$1="FEMA 2019",LOOKUP(I52,'2019 CC'!$A$3:$A$498,'2019 CC'!$H$3:$H$498),IF($F$1="FEMA 2021",LOOKUP(I52,'2021 CC'!$A$2:$A$536,'2021 CC'!$H$2:$H$536),IF($F$1="FEMA 2023",LOOKUP(I52,'2023 CC'!$A$3:$A$549,'2023 CC'!$H$3:$H$549),"Input Rate"))))))</f>
        <v>0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120">
        <f t="shared" si="6"/>
        <v>0</v>
      </c>
      <c r="AQ52" s="121">
        <f t="shared" si="7"/>
        <v>0</v>
      </c>
    </row>
    <row r="53" spans="1:43" x14ac:dyDescent="0.25">
      <c r="A53" s="55">
        <f t="shared" si="3"/>
        <v>50</v>
      </c>
      <c r="B53" s="55" t="s">
        <v>1748</v>
      </c>
      <c r="C53" s="55" t="s">
        <v>1747</v>
      </c>
      <c r="D53" s="54"/>
      <c r="E53" s="2"/>
      <c r="F53" s="6"/>
      <c r="G53" s="6"/>
      <c r="H53" s="8" t="str">
        <f>IF(I53="","",IF($F$1="FEMA 2015",LOOKUP(I53,'2015 CC'!$A$3:$A$454,'2015 CC'!$B$3:$B$454),IF($F$1="FEMA 2017",LOOKUP(I53,'2017 CC'!$A$3:$A$462,'2017 CC'!$B$3:$B$462),IF($F$1="FEMA 2019",LOOKUP(I53,'2019 CC'!$A$3:$A$498,'2019 CC'!$B$3:$B$498),IF($F$1="FEMA 2021",LOOKUP(I53,'2021 CC'!$A$2:$A$536,'2021 CC'!$B$2:$B$536),IF($F$1="FEMA 2023",LOOKUP(I53,'2023 CC'!$A$3:$A$549,'2023 CC'!$B$3:$B$549),"Input Description"))))))</f>
        <v/>
      </c>
      <c r="I53" s="314"/>
      <c r="J53" s="9">
        <f>IF(I53="",0,IF($F$1="FEMA 2015",LOOKUP(I53,'2015 CC'!$A$3:$A$454,'2015 CC'!$H$3:$H$454),IF($F$1="FEMA 2017",LOOKUP(I53,'2017 CC'!$A$3:$A$462,'2017 CC'!$H$3:$H$462),IF($F$1="FEMA 2019",LOOKUP(I53,'2019 CC'!$A$3:$A$498,'2019 CC'!$H$3:$H$498),IF($F$1="FEMA 2021",LOOKUP(I53,'2021 CC'!$A$2:$A$536,'2021 CC'!$H$2:$H$536),IF($F$1="FEMA 2023",LOOKUP(I53,'2023 CC'!$A$3:$A$549,'2023 CC'!$H$3:$H$549),"Input Rate"))))))</f>
        <v>0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120">
        <f t="shared" si="6"/>
        <v>0</v>
      </c>
      <c r="AQ53" s="121">
        <f t="shared" si="7"/>
        <v>0</v>
      </c>
    </row>
    <row r="54" spans="1:43" x14ac:dyDescent="0.25">
      <c r="A54" s="55">
        <f t="shared" si="3"/>
        <v>51</v>
      </c>
      <c r="B54" s="55" t="s">
        <v>1748</v>
      </c>
      <c r="C54" s="55" t="s">
        <v>1747</v>
      </c>
      <c r="D54" s="54"/>
      <c r="E54" s="2"/>
      <c r="F54" s="6"/>
      <c r="G54" s="6"/>
      <c r="H54" s="8" t="str">
        <f>IF(I54="","",IF($F$1="FEMA 2015",LOOKUP(I54,'2015 CC'!$A$3:$A$454,'2015 CC'!$B$3:$B$454),IF($F$1="FEMA 2017",LOOKUP(I54,'2017 CC'!$A$3:$A$462,'2017 CC'!$B$3:$B$462),IF($F$1="FEMA 2019",LOOKUP(I54,'2019 CC'!$A$3:$A$498,'2019 CC'!$B$3:$B$498),IF($F$1="FEMA 2021",LOOKUP(I54,'2021 CC'!$A$2:$A$536,'2021 CC'!$B$2:$B$536),IF($F$1="FEMA 2023",LOOKUP(I54,'2023 CC'!$A$3:$A$549,'2023 CC'!$B$3:$B$549),"Input Description"))))))</f>
        <v/>
      </c>
      <c r="I54" s="314"/>
      <c r="J54" s="9">
        <f>IF(I54="",0,IF($F$1="FEMA 2015",LOOKUP(I54,'2015 CC'!$A$3:$A$454,'2015 CC'!$H$3:$H$454),IF($F$1="FEMA 2017",LOOKUP(I54,'2017 CC'!$A$3:$A$462,'2017 CC'!$H$3:$H$462),IF($F$1="FEMA 2019",LOOKUP(I54,'2019 CC'!$A$3:$A$498,'2019 CC'!$H$3:$H$498),IF($F$1="FEMA 2021",LOOKUP(I54,'2021 CC'!$A$2:$A$536,'2021 CC'!$H$2:$H$536),IF($F$1="FEMA 2023",LOOKUP(I54,'2023 CC'!$A$3:$A$549,'2023 CC'!$H$3:$H$549),"Input Rate"))))))</f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20">
        <f t="shared" si="6"/>
        <v>0</v>
      </c>
      <c r="AQ54" s="121">
        <f t="shared" si="7"/>
        <v>0</v>
      </c>
    </row>
    <row r="55" spans="1:43" x14ac:dyDescent="0.25">
      <c r="A55" s="55">
        <f t="shared" si="3"/>
        <v>52</v>
      </c>
      <c r="B55" s="55" t="s">
        <v>1748</v>
      </c>
      <c r="C55" s="55" t="s">
        <v>1747</v>
      </c>
      <c r="D55" s="54"/>
      <c r="E55" s="2"/>
      <c r="F55" s="6"/>
      <c r="G55" s="6"/>
      <c r="H55" s="8" t="str">
        <f>IF(I55="","",IF($F$1="FEMA 2015",LOOKUP(I55,'2015 CC'!$A$3:$A$454,'2015 CC'!$B$3:$B$454),IF($F$1="FEMA 2017",LOOKUP(I55,'2017 CC'!$A$3:$A$462,'2017 CC'!$B$3:$B$462),IF($F$1="FEMA 2019",LOOKUP(I55,'2019 CC'!$A$3:$A$498,'2019 CC'!$B$3:$B$498),IF($F$1="FEMA 2021",LOOKUP(I55,'2021 CC'!$A$2:$A$536,'2021 CC'!$B$2:$B$536),IF($F$1="FEMA 2023",LOOKUP(I55,'2023 CC'!$A$3:$A$549,'2023 CC'!$B$3:$B$549),"Input Description"))))))</f>
        <v/>
      </c>
      <c r="I55" s="314"/>
      <c r="J55" s="9">
        <f>IF(I55="",0,IF($F$1="FEMA 2015",LOOKUP(I55,'2015 CC'!$A$3:$A$454,'2015 CC'!$H$3:$H$454),IF($F$1="FEMA 2017",LOOKUP(I55,'2017 CC'!$A$3:$A$462,'2017 CC'!$H$3:$H$462),IF($F$1="FEMA 2019",LOOKUP(I55,'2019 CC'!$A$3:$A$498,'2019 CC'!$H$3:$H$498),IF($F$1="FEMA 2021",LOOKUP(I55,'2021 CC'!$A$2:$A$536,'2021 CC'!$H$2:$H$536),IF($F$1="FEMA 2023",LOOKUP(I55,'2023 CC'!$A$3:$A$549,'2023 CC'!$H$3:$H$549),"Input Rate"))))))</f>
        <v>0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120">
        <f t="shared" si="6"/>
        <v>0</v>
      </c>
      <c r="AQ55" s="121">
        <f t="shared" si="7"/>
        <v>0</v>
      </c>
    </row>
    <row r="56" spans="1:43" x14ac:dyDescent="0.25">
      <c r="A56" s="55">
        <f t="shared" si="3"/>
        <v>53</v>
      </c>
      <c r="B56" s="55" t="s">
        <v>1748</v>
      </c>
      <c r="C56" s="55" t="s">
        <v>1747</v>
      </c>
      <c r="D56" s="54"/>
      <c r="E56" s="2"/>
      <c r="F56" s="6"/>
      <c r="G56" s="6"/>
      <c r="H56" s="8" t="str">
        <f>IF(I56="","",IF($F$1="FEMA 2015",LOOKUP(I56,'2015 CC'!$A$3:$A$454,'2015 CC'!$B$3:$B$454),IF($F$1="FEMA 2017",LOOKUP(I56,'2017 CC'!$A$3:$A$462,'2017 CC'!$B$3:$B$462),IF($F$1="FEMA 2019",LOOKUP(I56,'2019 CC'!$A$3:$A$498,'2019 CC'!$B$3:$B$498),IF($F$1="FEMA 2021",LOOKUP(I56,'2021 CC'!$A$2:$A$536,'2021 CC'!$B$2:$B$536),IF($F$1="FEMA 2023",LOOKUP(I56,'2023 CC'!$A$3:$A$549,'2023 CC'!$B$3:$B$549),"Input Description"))))))</f>
        <v/>
      </c>
      <c r="I56" s="314"/>
      <c r="J56" s="9">
        <f>IF(I56="",0,IF($F$1="FEMA 2015",LOOKUP(I56,'2015 CC'!$A$3:$A$454,'2015 CC'!$H$3:$H$454),IF($F$1="FEMA 2017",LOOKUP(I56,'2017 CC'!$A$3:$A$462,'2017 CC'!$H$3:$H$462),IF($F$1="FEMA 2019",LOOKUP(I56,'2019 CC'!$A$3:$A$498,'2019 CC'!$H$3:$H$498),IF($F$1="FEMA 2021",LOOKUP(I56,'2021 CC'!$A$2:$A$536,'2021 CC'!$H$2:$H$536),IF($F$1="FEMA 2023",LOOKUP(I56,'2023 CC'!$A$3:$A$549,'2023 CC'!$H$3:$H$549),"Input Rate"))))))</f>
        <v>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120">
        <f t="shared" si="6"/>
        <v>0</v>
      </c>
      <c r="AQ56" s="121">
        <f t="shared" si="7"/>
        <v>0</v>
      </c>
    </row>
    <row r="57" spans="1:43" x14ac:dyDescent="0.25">
      <c r="A57" s="55">
        <f t="shared" si="3"/>
        <v>54</v>
      </c>
      <c r="B57" s="55" t="s">
        <v>1748</v>
      </c>
      <c r="C57" s="55" t="s">
        <v>1747</v>
      </c>
      <c r="D57" s="54"/>
      <c r="E57" s="2"/>
      <c r="F57" s="6"/>
      <c r="G57" s="6"/>
      <c r="H57" s="8" t="str">
        <f>IF(I57="","",IF($F$1="FEMA 2015",LOOKUP(I57,'2015 CC'!$A$3:$A$454,'2015 CC'!$B$3:$B$454),IF($F$1="FEMA 2017",LOOKUP(I57,'2017 CC'!$A$3:$A$462,'2017 CC'!$B$3:$B$462),IF($F$1="FEMA 2019",LOOKUP(I57,'2019 CC'!$A$3:$A$498,'2019 CC'!$B$3:$B$498),IF($F$1="FEMA 2021",LOOKUP(I57,'2021 CC'!$A$2:$A$536,'2021 CC'!$B$2:$B$536),IF($F$1="FEMA 2023",LOOKUP(I57,'2023 CC'!$A$3:$A$549,'2023 CC'!$B$3:$B$549),"Input Description"))))))</f>
        <v/>
      </c>
      <c r="I57" s="314"/>
      <c r="J57" s="9">
        <f>IF(I57="",0,IF($F$1="FEMA 2015",LOOKUP(I57,'2015 CC'!$A$3:$A$454,'2015 CC'!$H$3:$H$454),IF($F$1="FEMA 2017",LOOKUP(I57,'2017 CC'!$A$3:$A$462,'2017 CC'!$H$3:$H$462),IF($F$1="FEMA 2019",LOOKUP(I57,'2019 CC'!$A$3:$A$498,'2019 CC'!$H$3:$H$498),IF($F$1="FEMA 2021",LOOKUP(I57,'2021 CC'!$A$2:$A$536,'2021 CC'!$H$2:$H$536),IF($F$1="FEMA 2023",LOOKUP(I57,'2023 CC'!$A$3:$A$549,'2023 CC'!$H$3:$H$549),"Input Rate"))))))</f>
        <v>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120">
        <f t="shared" si="6"/>
        <v>0</v>
      </c>
      <c r="AQ57" s="121">
        <f t="shared" si="7"/>
        <v>0</v>
      </c>
    </row>
    <row r="58" spans="1:43" x14ac:dyDescent="0.25">
      <c r="A58" s="55">
        <f t="shared" si="3"/>
        <v>55</v>
      </c>
      <c r="B58" s="55" t="s">
        <v>1748</v>
      </c>
      <c r="C58" s="55" t="s">
        <v>1747</v>
      </c>
      <c r="D58" s="54"/>
      <c r="E58" s="2"/>
      <c r="F58" s="6"/>
      <c r="G58" s="6"/>
      <c r="H58" s="8" t="str">
        <f>IF(I58="","",IF($F$1="FEMA 2015",LOOKUP(I58,'2015 CC'!$A$3:$A$454,'2015 CC'!$B$3:$B$454),IF($F$1="FEMA 2017",LOOKUP(I58,'2017 CC'!$A$3:$A$462,'2017 CC'!$B$3:$B$462),IF($F$1="FEMA 2019",LOOKUP(I58,'2019 CC'!$A$3:$A$498,'2019 CC'!$B$3:$B$498),IF($F$1="FEMA 2021",LOOKUP(I58,'2021 CC'!$A$2:$A$536,'2021 CC'!$B$2:$B$536),IF($F$1="FEMA 2023",LOOKUP(I58,'2023 CC'!$A$3:$A$549,'2023 CC'!$B$3:$B$549),"Input Description"))))))</f>
        <v/>
      </c>
      <c r="I58" s="314"/>
      <c r="J58" s="9">
        <f>IF(I58="",0,IF($F$1="FEMA 2015",LOOKUP(I58,'2015 CC'!$A$3:$A$454,'2015 CC'!$H$3:$H$454),IF($F$1="FEMA 2017",LOOKUP(I58,'2017 CC'!$A$3:$A$462,'2017 CC'!$H$3:$H$462),IF($F$1="FEMA 2019",LOOKUP(I58,'2019 CC'!$A$3:$A$498,'2019 CC'!$H$3:$H$498),IF($F$1="FEMA 2021",LOOKUP(I58,'2021 CC'!$A$2:$A$536,'2021 CC'!$H$2:$H$536),IF($F$1="FEMA 2023",LOOKUP(I58,'2023 CC'!$A$3:$A$549,'2023 CC'!$H$3:$H$549),"Input Rate"))))))</f>
        <v>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20">
        <f t="shared" si="6"/>
        <v>0</v>
      </c>
      <c r="AQ58" s="121">
        <f t="shared" si="7"/>
        <v>0</v>
      </c>
    </row>
    <row r="59" spans="1:43" x14ac:dyDescent="0.25">
      <c r="A59" s="55">
        <f t="shared" si="3"/>
        <v>56</v>
      </c>
      <c r="B59" s="55" t="s">
        <v>1748</v>
      </c>
      <c r="C59" s="55" t="s">
        <v>1747</v>
      </c>
      <c r="D59" s="54"/>
      <c r="E59" s="2"/>
      <c r="F59" s="6"/>
      <c r="G59" s="6"/>
      <c r="H59" s="8" t="str">
        <f>IF(I59="","",IF($F$1="FEMA 2015",LOOKUP(I59,'2015 CC'!$A$3:$A$454,'2015 CC'!$B$3:$B$454),IF($F$1="FEMA 2017",LOOKUP(I59,'2017 CC'!$A$3:$A$462,'2017 CC'!$B$3:$B$462),IF($F$1="FEMA 2019",LOOKUP(I59,'2019 CC'!$A$3:$A$498,'2019 CC'!$B$3:$B$498),IF($F$1="FEMA 2021",LOOKUP(I59,'2021 CC'!$A$2:$A$536,'2021 CC'!$B$2:$B$536),IF($F$1="FEMA 2023",LOOKUP(I59,'2023 CC'!$A$3:$A$549,'2023 CC'!$B$3:$B$549),"Input Description"))))))</f>
        <v/>
      </c>
      <c r="I59" s="314"/>
      <c r="J59" s="9">
        <f>IF(I59="",0,IF($F$1="FEMA 2015",LOOKUP(I59,'2015 CC'!$A$3:$A$454,'2015 CC'!$H$3:$H$454),IF($F$1="FEMA 2017",LOOKUP(I59,'2017 CC'!$A$3:$A$462,'2017 CC'!$H$3:$H$462),IF($F$1="FEMA 2019",LOOKUP(I59,'2019 CC'!$A$3:$A$498,'2019 CC'!$H$3:$H$498),IF($F$1="FEMA 2021",LOOKUP(I59,'2021 CC'!$A$2:$A$536,'2021 CC'!$H$2:$H$536),IF($F$1="FEMA 2023",LOOKUP(I59,'2023 CC'!$A$3:$A$549,'2023 CC'!$H$3:$H$549),"Input Rate"))))))</f>
        <v>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20">
        <f t="shared" si="6"/>
        <v>0</v>
      </c>
      <c r="AQ59" s="121">
        <f t="shared" si="7"/>
        <v>0</v>
      </c>
    </row>
    <row r="60" spans="1:43" x14ac:dyDescent="0.25">
      <c r="A60" s="55">
        <f t="shared" si="3"/>
        <v>57</v>
      </c>
      <c r="B60" s="55" t="s">
        <v>1748</v>
      </c>
      <c r="C60" s="55" t="s">
        <v>1747</v>
      </c>
      <c r="D60" s="54"/>
      <c r="E60" s="2"/>
      <c r="F60" s="6"/>
      <c r="G60" s="6"/>
      <c r="H60" s="8" t="str">
        <f>IF(I60="","",IF($F$1="FEMA 2015",LOOKUP(I60,'2015 CC'!$A$3:$A$454,'2015 CC'!$B$3:$B$454),IF($F$1="FEMA 2017",LOOKUP(I60,'2017 CC'!$A$3:$A$462,'2017 CC'!$B$3:$B$462),IF($F$1="FEMA 2019",LOOKUP(I60,'2019 CC'!$A$3:$A$498,'2019 CC'!$B$3:$B$498),IF($F$1="FEMA 2021",LOOKUP(I60,'2021 CC'!$A$2:$A$536,'2021 CC'!$B$2:$B$536),IF($F$1="FEMA 2023",LOOKUP(I60,'2023 CC'!$A$3:$A$549,'2023 CC'!$B$3:$B$549),"Input Description"))))))</f>
        <v/>
      </c>
      <c r="I60" s="314"/>
      <c r="J60" s="9">
        <f>IF(I60="",0,IF($F$1="FEMA 2015",LOOKUP(I60,'2015 CC'!$A$3:$A$454,'2015 CC'!$H$3:$H$454),IF($F$1="FEMA 2017",LOOKUP(I60,'2017 CC'!$A$3:$A$462,'2017 CC'!$H$3:$H$462),IF($F$1="FEMA 2019",LOOKUP(I60,'2019 CC'!$A$3:$A$498,'2019 CC'!$H$3:$H$498),IF($F$1="FEMA 2021",LOOKUP(I60,'2021 CC'!$A$2:$A$536,'2021 CC'!$H$2:$H$536),IF($F$1="FEMA 2023",LOOKUP(I60,'2023 CC'!$A$3:$A$549,'2023 CC'!$H$3:$H$549),"Input Rate"))))))</f>
        <v>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120">
        <f t="shared" si="6"/>
        <v>0</v>
      </c>
      <c r="AQ60" s="121">
        <f t="shared" si="7"/>
        <v>0</v>
      </c>
    </row>
    <row r="61" spans="1:43" x14ac:dyDescent="0.25">
      <c r="A61" s="55">
        <f t="shared" si="3"/>
        <v>58</v>
      </c>
      <c r="B61" s="55" t="s">
        <v>1748</v>
      </c>
      <c r="C61" s="55" t="s">
        <v>1747</v>
      </c>
      <c r="D61" s="54"/>
      <c r="E61" s="2"/>
      <c r="F61" s="6"/>
      <c r="G61" s="6"/>
      <c r="H61" s="8" t="str">
        <f>IF(I61="","",IF($F$1="FEMA 2015",LOOKUP(I61,'2015 CC'!$A$3:$A$454,'2015 CC'!$B$3:$B$454),IF($F$1="FEMA 2017",LOOKUP(I61,'2017 CC'!$A$3:$A$462,'2017 CC'!$B$3:$B$462),IF($F$1="FEMA 2019",LOOKUP(I61,'2019 CC'!$A$3:$A$498,'2019 CC'!$B$3:$B$498),IF($F$1="FEMA 2021",LOOKUP(I61,'2021 CC'!$A$2:$A$536,'2021 CC'!$B$2:$B$536),IF($F$1="FEMA 2023",LOOKUP(I61,'2023 CC'!$A$3:$A$549,'2023 CC'!$B$3:$B$549),"Input Description"))))))</f>
        <v/>
      </c>
      <c r="I61" s="314"/>
      <c r="J61" s="9">
        <f>IF(I61="",0,IF($F$1="FEMA 2015",LOOKUP(I61,'2015 CC'!$A$3:$A$454,'2015 CC'!$H$3:$H$454),IF($F$1="FEMA 2017",LOOKUP(I61,'2017 CC'!$A$3:$A$462,'2017 CC'!$H$3:$H$462),IF($F$1="FEMA 2019",LOOKUP(I61,'2019 CC'!$A$3:$A$498,'2019 CC'!$H$3:$H$498),IF($F$1="FEMA 2021",LOOKUP(I61,'2021 CC'!$A$2:$A$536,'2021 CC'!$H$2:$H$536),IF($F$1="FEMA 2023",LOOKUP(I61,'2023 CC'!$A$3:$A$549,'2023 CC'!$H$3:$H$549),"Input Rate"))))))</f>
        <v>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120">
        <f t="shared" si="6"/>
        <v>0</v>
      </c>
      <c r="AQ61" s="121">
        <f t="shared" si="7"/>
        <v>0</v>
      </c>
    </row>
    <row r="62" spans="1:43" x14ac:dyDescent="0.25">
      <c r="A62" s="55">
        <f t="shared" si="3"/>
        <v>59</v>
      </c>
      <c r="B62" s="55" t="s">
        <v>1748</v>
      </c>
      <c r="C62" s="55" t="s">
        <v>1747</v>
      </c>
      <c r="D62" s="54"/>
      <c r="E62" s="2"/>
      <c r="F62" s="6"/>
      <c r="G62" s="6"/>
      <c r="H62" s="8" t="str">
        <f>IF(I62="","",IF($F$1="FEMA 2015",LOOKUP(I62,'2015 CC'!$A$3:$A$454,'2015 CC'!$B$3:$B$454),IF($F$1="FEMA 2017",LOOKUP(I62,'2017 CC'!$A$3:$A$462,'2017 CC'!$B$3:$B$462),IF($F$1="FEMA 2019",LOOKUP(I62,'2019 CC'!$A$3:$A$498,'2019 CC'!$B$3:$B$498),IF($F$1="FEMA 2021",LOOKUP(I62,'2021 CC'!$A$2:$A$536,'2021 CC'!$B$2:$B$536),IF($F$1="FEMA 2023",LOOKUP(I62,'2023 CC'!$A$3:$A$549,'2023 CC'!$B$3:$B$549),"Input Description"))))))</f>
        <v/>
      </c>
      <c r="I62" s="314"/>
      <c r="J62" s="9">
        <f>IF(I62="",0,IF($F$1="FEMA 2015",LOOKUP(I62,'2015 CC'!$A$3:$A$454,'2015 CC'!$H$3:$H$454),IF($F$1="FEMA 2017",LOOKUP(I62,'2017 CC'!$A$3:$A$462,'2017 CC'!$H$3:$H$462),IF($F$1="FEMA 2019",LOOKUP(I62,'2019 CC'!$A$3:$A$498,'2019 CC'!$H$3:$H$498),IF($F$1="FEMA 2021",LOOKUP(I62,'2021 CC'!$A$2:$A$536,'2021 CC'!$H$2:$H$536),IF($F$1="FEMA 2023",LOOKUP(I62,'2023 CC'!$A$3:$A$549,'2023 CC'!$H$3:$H$549),"Input Rate"))))))</f>
        <v>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120">
        <f t="shared" si="6"/>
        <v>0</v>
      </c>
      <c r="AQ62" s="121">
        <f t="shared" si="7"/>
        <v>0</v>
      </c>
    </row>
    <row r="63" spans="1:43" x14ac:dyDescent="0.25">
      <c r="A63" s="55">
        <f t="shared" si="3"/>
        <v>60</v>
      </c>
      <c r="B63" s="55" t="s">
        <v>1748</v>
      </c>
      <c r="C63" s="55" t="s">
        <v>1747</v>
      </c>
      <c r="D63" s="54"/>
      <c r="E63" s="2"/>
      <c r="F63" s="6"/>
      <c r="G63" s="6"/>
      <c r="H63" s="8" t="str">
        <f>IF(I63="","",IF($F$1="FEMA 2015",LOOKUP(I63,'2015 CC'!$A$3:$A$454,'2015 CC'!$B$3:$B$454),IF($F$1="FEMA 2017",LOOKUP(I63,'2017 CC'!$A$3:$A$462,'2017 CC'!$B$3:$B$462),IF($F$1="FEMA 2019",LOOKUP(I63,'2019 CC'!$A$3:$A$498,'2019 CC'!$B$3:$B$498),IF($F$1="FEMA 2021",LOOKUP(I63,'2021 CC'!$A$2:$A$536,'2021 CC'!$B$2:$B$536),IF($F$1="FEMA 2023",LOOKUP(I63,'2023 CC'!$A$3:$A$549,'2023 CC'!$B$3:$B$549),"Input Description"))))))</f>
        <v/>
      </c>
      <c r="I63" s="314"/>
      <c r="J63" s="9">
        <f>IF(I63="",0,IF($F$1="FEMA 2015",LOOKUP(I63,'2015 CC'!$A$3:$A$454,'2015 CC'!$H$3:$H$454),IF($F$1="FEMA 2017",LOOKUP(I63,'2017 CC'!$A$3:$A$462,'2017 CC'!$H$3:$H$462),IF($F$1="FEMA 2019",LOOKUP(I63,'2019 CC'!$A$3:$A$498,'2019 CC'!$H$3:$H$498),IF($F$1="FEMA 2021",LOOKUP(I63,'2021 CC'!$A$2:$A$536,'2021 CC'!$H$2:$H$536),IF($F$1="FEMA 2023",LOOKUP(I63,'2023 CC'!$A$3:$A$549,'2023 CC'!$H$3:$H$549),"Input Rate"))))))</f>
        <v>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120">
        <f t="shared" si="6"/>
        <v>0</v>
      </c>
      <c r="AQ63" s="121">
        <f t="shared" si="7"/>
        <v>0</v>
      </c>
    </row>
    <row r="64" spans="1:43" x14ac:dyDescent="0.25">
      <c r="A64" s="55">
        <f t="shared" si="3"/>
        <v>61</v>
      </c>
      <c r="B64" s="55" t="s">
        <v>1748</v>
      </c>
      <c r="C64" s="55" t="s">
        <v>1747</v>
      </c>
      <c r="D64" s="54"/>
      <c r="E64" s="2"/>
      <c r="F64" s="6"/>
      <c r="G64" s="6"/>
      <c r="H64" s="8" t="str">
        <f>IF(I64="","",IF($F$1="FEMA 2015",LOOKUP(I64,'2015 CC'!$A$3:$A$454,'2015 CC'!$B$3:$B$454),IF($F$1="FEMA 2017",LOOKUP(I64,'2017 CC'!$A$3:$A$462,'2017 CC'!$B$3:$B$462),IF($F$1="FEMA 2019",LOOKUP(I64,'2019 CC'!$A$3:$A$498,'2019 CC'!$B$3:$B$498),IF($F$1="FEMA 2021",LOOKUP(I64,'2021 CC'!$A$2:$A$536,'2021 CC'!$B$2:$B$536),IF($F$1="FEMA 2023",LOOKUP(I64,'2023 CC'!$A$3:$A$549,'2023 CC'!$B$3:$B$549),"Input Description"))))))</f>
        <v/>
      </c>
      <c r="I64" s="314"/>
      <c r="J64" s="9">
        <f>IF(I64="",0,IF($F$1="FEMA 2015",LOOKUP(I64,'2015 CC'!$A$3:$A$454,'2015 CC'!$H$3:$H$454),IF($F$1="FEMA 2017",LOOKUP(I64,'2017 CC'!$A$3:$A$462,'2017 CC'!$H$3:$H$462),IF($F$1="FEMA 2019",LOOKUP(I64,'2019 CC'!$A$3:$A$498,'2019 CC'!$H$3:$H$498),IF($F$1="FEMA 2021",LOOKUP(I64,'2021 CC'!$A$2:$A$536,'2021 CC'!$H$2:$H$536),IF($F$1="FEMA 2023",LOOKUP(I64,'2023 CC'!$A$3:$A$549,'2023 CC'!$H$3:$H$549),"Input Rate"))))))</f>
        <v>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120">
        <f t="shared" si="6"/>
        <v>0</v>
      </c>
      <c r="AQ64" s="121">
        <f t="shared" si="7"/>
        <v>0</v>
      </c>
    </row>
    <row r="65" spans="1:43" x14ac:dyDescent="0.25">
      <c r="A65" s="55">
        <f t="shared" si="3"/>
        <v>62</v>
      </c>
      <c r="B65" s="55" t="s">
        <v>1748</v>
      </c>
      <c r="C65" s="55" t="s">
        <v>1747</v>
      </c>
      <c r="D65" s="54"/>
      <c r="E65" s="2"/>
      <c r="F65" s="6"/>
      <c r="G65" s="6"/>
      <c r="H65" s="8" t="str">
        <f>IF(I65="","",IF($F$1="FEMA 2015",LOOKUP(I65,'2015 CC'!$A$3:$A$454,'2015 CC'!$B$3:$B$454),IF($F$1="FEMA 2017",LOOKUP(I65,'2017 CC'!$A$3:$A$462,'2017 CC'!$B$3:$B$462),IF($F$1="FEMA 2019",LOOKUP(I65,'2019 CC'!$A$3:$A$498,'2019 CC'!$B$3:$B$498),IF($F$1="FEMA 2021",LOOKUP(I65,'2021 CC'!$A$2:$A$536,'2021 CC'!$B$2:$B$536),IF($F$1="FEMA 2023",LOOKUP(I65,'2023 CC'!$A$3:$A$549,'2023 CC'!$B$3:$B$549),"Input Description"))))))</f>
        <v/>
      </c>
      <c r="I65" s="314"/>
      <c r="J65" s="9">
        <f>IF(I65="",0,IF($F$1="FEMA 2015",LOOKUP(I65,'2015 CC'!$A$3:$A$454,'2015 CC'!$H$3:$H$454),IF($F$1="FEMA 2017",LOOKUP(I65,'2017 CC'!$A$3:$A$462,'2017 CC'!$H$3:$H$462),IF($F$1="FEMA 2019",LOOKUP(I65,'2019 CC'!$A$3:$A$498,'2019 CC'!$H$3:$H$498),IF($F$1="FEMA 2021",LOOKUP(I65,'2021 CC'!$A$2:$A$536,'2021 CC'!$H$2:$H$536),IF($F$1="FEMA 2023",LOOKUP(I65,'2023 CC'!$A$3:$A$549,'2023 CC'!$H$3:$H$549),"Input Rate"))))))</f>
        <v>0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120">
        <f t="shared" ref="AP65:AP78" si="8">SUM(K65:AO65)</f>
        <v>0</v>
      </c>
      <c r="AQ65" s="121">
        <f t="shared" ref="AQ65:AQ78" si="9">AP65*J65</f>
        <v>0</v>
      </c>
    </row>
    <row r="66" spans="1:43" x14ac:dyDescent="0.25">
      <c r="A66" s="55">
        <f t="shared" si="3"/>
        <v>63</v>
      </c>
      <c r="B66" s="55" t="s">
        <v>1748</v>
      </c>
      <c r="C66" s="55" t="s">
        <v>1747</v>
      </c>
      <c r="D66" s="54"/>
      <c r="E66" s="2"/>
      <c r="F66" s="6"/>
      <c r="G66" s="6"/>
      <c r="H66" s="8" t="str">
        <f>IF(I66="","",IF($F$1="FEMA 2015",LOOKUP(I66,'2015 CC'!$A$3:$A$454,'2015 CC'!$B$3:$B$454),IF($F$1="FEMA 2017",LOOKUP(I66,'2017 CC'!$A$3:$A$462,'2017 CC'!$B$3:$B$462),IF($F$1="FEMA 2019",LOOKUP(I66,'2019 CC'!$A$3:$A$498,'2019 CC'!$B$3:$B$498),IF($F$1="FEMA 2021",LOOKUP(I66,'2021 CC'!$A$2:$A$536,'2021 CC'!$B$2:$B$536),IF($F$1="FEMA 2023",LOOKUP(I66,'2023 CC'!$A$3:$A$549,'2023 CC'!$B$3:$B$549),"Input Description"))))))</f>
        <v/>
      </c>
      <c r="I66" s="314"/>
      <c r="J66" s="9">
        <f>IF(I66="",0,IF($F$1="FEMA 2015",LOOKUP(I66,'2015 CC'!$A$3:$A$454,'2015 CC'!$H$3:$H$454),IF($F$1="FEMA 2017",LOOKUP(I66,'2017 CC'!$A$3:$A$462,'2017 CC'!$H$3:$H$462),IF($F$1="FEMA 2019",LOOKUP(I66,'2019 CC'!$A$3:$A$498,'2019 CC'!$H$3:$H$498),IF($F$1="FEMA 2021",LOOKUP(I66,'2021 CC'!$A$2:$A$536,'2021 CC'!$H$2:$H$536),IF($F$1="FEMA 2023",LOOKUP(I66,'2023 CC'!$A$3:$A$549,'2023 CC'!$H$3:$H$549),"Input Rate"))))))</f>
        <v>0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120">
        <f t="shared" si="8"/>
        <v>0</v>
      </c>
      <c r="AQ66" s="121">
        <f t="shared" si="9"/>
        <v>0</v>
      </c>
    </row>
    <row r="67" spans="1:43" x14ac:dyDescent="0.25">
      <c r="A67" s="55">
        <f t="shared" si="3"/>
        <v>64</v>
      </c>
      <c r="B67" s="55" t="s">
        <v>1748</v>
      </c>
      <c r="C67" s="55" t="s">
        <v>1747</v>
      </c>
      <c r="D67" s="54"/>
      <c r="E67" s="2"/>
      <c r="F67" s="6"/>
      <c r="G67" s="6"/>
      <c r="H67" s="8" t="str">
        <f>IF(I67="","",IF($F$1="FEMA 2015",LOOKUP(I67,'2015 CC'!$A$3:$A$454,'2015 CC'!$B$3:$B$454),IF($F$1="FEMA 2017",LOOKUP(I67,'2017 CC'!$A$3:$A$462,'2017 CC'!$B$3:$B$462),IF($F$1="FEMA 2019",LOOKUP(I67,'2019 CC'!$A$3:$A$498,'2019 CC'!$B$3:$B$498),IF($F$1="FEMA 2021",LOOKUP(I67,'2021 CC'!$A$2:$A$536,'2021 CC'!$B$2:$B$536),IF($F$1="FEMA 2023",LOOKUP(I67,'2023 CC'!$A$3:$A$549,'2023 CC'!$B$3:$B$549),"Input Description"))))))</f>
        <v/>
      </c>
      <c r="I67" s="314"/>
      <c r="J67" s="9">
        <f>IF(I67="",0,IF($F$1="FEMA 2015",LOOKUP(I67,'2015 CC'!$A$3:$A$454,'2015 CC'!$H$3:$H$454),IF($F$1="FEMA 2017",LOOKUP(I67,'2017 CC'!$A$3:$A$462,'2017 CC'!$H$3:$H$462),IF($F$1="FEMA 2019",LOOKUP(I67,'2019 CC'!$A$3:$A$498,'2019 CC'!$H$3:$H$498),IF($F$1="FEMA 2021",LOOKUP(I67,'2021 CC'!$A$2:$A$536,'2021 CC'!$H$2:$H$536),IF($F$1="FEMA 2023",LOOKUP(I67,'2023 CC'!$A$3:$A$549,'2023 CC'!$H$3:$H$549),"Input Rate"))))))</f>
        <v>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120">
        <f t="shared" si="8"/>
        <v>0</v>
      </c>
      <c r="AQ67" s="121">
        <f t="shared" si="9"/>
        <v>0</v>
      </c>
    </row>
    <row r="68" spans="1:43" x14ac:dyDescent="0.25">
      <c r="A68" s="55">
        <f t="shared" si="3"/>
        <v>65</v>
      </c>
      <c r="B68" s="55" t="s">
        <v>1748</v>
      </c>
      <c r="C68" s="55" t="s">
        <v>1747</v>
      </c>
      <c r="D68" s="54"/>
      <c r="E68" s="2"/>
      <c r="F68" s="6"/>
      <c r="G68" s="6"/>
      <c r="H68" s="8" t="str">
        <f>IF(I68="","",IF($F$1="FEMA 2015",LOOKUP(I68,'2015 CC'!$A$3:$A$454,'2015 CC'!$B$3:$B$454),IF($F$1="FEMA 2017",LOOKUP(I68,'2017 CC'!$A$3:$A$462,'2017 CC'!$B$3:$B$462),IF($F$1="FEMA 2019",LOOKUP(I68,'2019 CC'!$A$3:$A$498,'2019 CC'!$B$3:$B$498),IF($F$1="FEMA 2021",LOOKUP(I68,'2021 CC'!$A$2:$A$536,'2021 CC'!$B$2:$B$536),IF($F$1="FEMA 2023",LOOKUP(I68,'2023 CC'!$A$3:$A$549,'2023 CC'!$B$3:$B$549),"Input Description"))))))</f>
        <v/>
      </c>
      <c r="I68" s="314"/>
      <c r="J68" s="9">
        <f>IF(I68="",0,IF($F$1="FEMA 2015",LOOKUP(I68,'2015 CC'!$A$3:$A$454,'2015 CC'!$H$3:$H$454),IF($F$1="FEMA 2017",LOOKUP(I68,'2017 CC'!$A$3:$A$462,'2017 CC'!$H$3:$H$462),IF($F$1="FEMA 2019",LOOKUP(I68,'2019 CC'!$A$3:$A$498,'2019 CC'!$H$3:$H$498),IF($F$1="FEMA 2021",LOOKUP(I68,'2021 CC'!$A$2:$A$536,'2021 CC'!$H$2:$H$536),IF($F$1="FEMA 2023",LOOKUP(I68,'2023 CC'!$A$3:$A$549,'2023 CC'!$H$3:$H$549),"Input Rate"))))))</f>
        <v>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120">
        <f t="shared" si="8"/>
        <v>0</v>
      </c>
      <c r="AQ68" s="121">
        <f t="shared" si="9"/>
        <v>0</v>
      </c>
    </row>
    <row r="69" spans="1:43" x14ac:dyDescent="0.25">
      <c r="A69" s="55">
        <f t="shared" si="3"/>
        <v>66</v>
      </c>
      <c r="B69" s="55" t="s">
        <v>1748</v>
      </c>
      <c r="C69" s="55" t="s">
        <v>1747</v>
      </c>
      <c r="D69" s="54"/>
      <c r="E69" s="2"/>
      <c r="F69" s="6"/>
      <c r="G69" s="6"/>
      <c r="H69" s="8" t="str">
        <f>IF(I69="","",IF($F$1="FEMA 2015",LOOKUP(I69,'2015 CC'!$A$3:$A$454,'2015 CC'!$B$3:$B$454),IF($F$1="FEMA 2017",LOOKUP(I69,'2017 CC'!$A$3:$A$462,'2017 CC'!$B$3:$B$462),IF($F$1="FEMA 2019",LOOKUP(I69,'2019 CC'!$A$3:$A$498,'2019 CC'!$B$3:$B$498),IF($F$1="FEMA 2021",LOOKUP(I69,'2021 CC'!$A$2:$A$536,'2021 CC'!$B$2:$B$536),IF($F$1="FEMA 2023",LOOKUP(I69,'2023 CC'!$A$3:$A$549,'2023 CC'!$B$3:$B$549),"Input Description"))))))</f>
        <v/>
      </c>
      <c r="I69" s="314"/>
      <c r="J69" s="9">
        <f>IF(I69="",0,IF($F$1="FEMA 2015",LOOKUP(I69,'2015 CC'!$A$3:$A$454,'2015 CC'!$H$3:$H$454),IF($F$1="FEMA 2017",LOOKUP(I69,'2017 CC'!$A$3:$A$462,'2017 CC'!$H$3:$H$462),IF($F$1="FEMA 2019",LOOKUP(I69,'2019 CC'!$A$3:$A$498,'2019 CC'!$H$3:$H$498),IF($F$1="FEMA 2021",LOOKUP(I69,'2021 CC'!$A$2:$A$536,'2021 CC'!$H$2:$H$536),IF($F$1="FEMA 2023",LOOKUP(I69,'2023 CC'!$A$3:$A$549,'2023 CC'!$H$3:$H$549),"Input Rate"))))))</f>
        <v>0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120">
        <f t="shared" si="8"/>
        <v>0</v>
      </c>
      <c r="AQ69" s="121">
        <f t="shared" si="9"/>
        <v>0</v>
      </c>
    </row>
    <row r="70" spans="1:43" x14ac:dyDescent="0.25">
      <c r="A70" s="55">
        <f t="shared" si="3"/>
        <v>67</v>
      </c>
      <c r="B70" s="55" t="s">
        <v>1748</v>
      </c>
      <c r="C70" s="55" t="s">
        <v>1747</v>
      </c>
      <c r="D70" s="54"/>
      <c r="E70" s="2"/>
      <c r="F70" s="6"/>
      <c r="G70" s="6"/>
      <c r="H70" s="8" t="str">
        <f>IF(I70="","",IF($F$1="FEMA 2015",LOOKUP(I70,'2015 CC'!$A$3:$A$454,'2015 CC'!$B$3:$B$454),IF($F$1="FEMA 2017",LOOKUP(I70,'2017 CC'!$A$3:$A$462,'2017 CC'!$B$3:$B$462),IF($F$1="FEMA 2019",LOOKUP(I70,'2019 CC'!$A$3:$A$498,'2019 CC'!$B$3:$B$498),IF($F$1="FEMA 2021",LOOKUP(I70,'2021 CC'!$A$2:$A$536,'2021 CC'!$B$2:$B$536),IF($F$1="FEMA 2023",LOOKUP(I70,'2023 CC'!$A$3:$A$549,'2023 CC'!$B$3:$B$549),"Input Description"))))))</f>
        <v/>
      </c>
      <c r="I70" s="314"/>
      <c r="J70" s="9">
        <f>IF(I70="",0,IF($F$1="FEMA 2015",LOOKUP(I70,'2015 CC'!$A$3:$A$454,'2015 CC'!$H$3:$H$454),IF($F$1="FEMA 2017",LOOKUP(I70,'2017 CC'!$A$3:$A$462,'2017 CC'!$H$3:$H$462),IF($F$1="FEMA 2019",LOOKUP(I70,'2019 CC'!$A$3:$A$498,'2019 CC'!$H$3:$H$498),IF($F$1="FEMA 2021",LOOKUP(I70,'2021 CC'!$A$2:$A$536,'2021 CC'!$H$2:$H$536),IF($F$1="FEMA 2023",LOOKUP(I70,'2023 CC'!$A$3:$A$549,'2023 CC'!$H$3:$H$549),"Input Rate"))))))</f>
        <v>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120">
        <f t="shared" si="8"/>
        <v>0</v>
      </c>
      <c r="AQ70" s="121">
        <f t="shared" si="9"/>
        <v>0</v>
      </c>
    </row>
    <row r="71" spans="1:43" x14ac:dyDescent="0.25">
      <c r="A71" s="55">
        <f t="shared" ref="A71:A118" si="10">A70+1</f>
        <v>68</v>
      </c>
      <c r="B71" s="55" t="s">
        <v>1748</v>
      </c>
      <c r="C71" s="55" t="s">
        <v>1747</v>
      </c>
      <c r="D71" s="54"/>
      <c r="E71" s="2"/>
      <c r="F71" s="6"/>
      <c r="G71" s="6"/>
      <c r="H71" s="8" t="str">
        <f>IF(I71="","",IF($F$1="FEMA 2015",LOOKUP(I71,'2015 CC'!$A$3:$A$454,'2015 CC'!$B$3:$B$454),IF($F$1="FEMA 2017",LOOKUP(I71,'2017 CC'!$A$3:$A$462,'2017 CC'!$B$3:$B$462),IF($F$1="FEMA 2019",LOOKUP(I71,'2019 CC'!$A$3:$A$498,'2019 CC'!$B$3:$B$498),IF($F$1="FEMA 2021",LOOKUP(I71,'2021 CC'!$A$2:$A$536,'2021 CC'!$B$2:$B$536),IF($F$1="FEMA 2023",LOOKUP(I71,'2023 CC'!$A$3:$A$549,'2023 CC'!$B$3:$B$549),"Input Description"))))))</f>
        <v/>
      </c>
      <c r="I71" s="314"/>
      <c r="J71" s="9">
        <f>IF(I71="",0,IF($F$1="FEMA 2015",LOOKUP(I71,'2015 CC'!$A$3:$A$454,'2015 CC'!$H$3:$H$454),IF($F$1="FEMA 2017",LOOKUP(I71,'2017 CC'!$A$3:$A$462,'2017 CC'!$H$3:$H$462),IF($F$1="FEMA 2019",LOOKUP(I71,'2019 CC'!$A$3:$A$498,'2019 CC'!$H$3:$H$498),IF($F$1="FEMA 2021",LOOKUP(I71,'2021 CC'!$A$2:$A$536,'2021 CC'!$H$2:$H$536),IF($F$1="FEMA 2023",LOOKUP(I71,'2023 CC'!$A$3:$A$549,'2023 CC'!$H$3:$H$549),"Input Rate"))))))</f>
        <v>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120">
        <f t="shared" si="8"/>
        <v>0</v>
      </c>
      <c r="AQ71" s="121">
        <f t="shared" si="9"/>
        <v>0</v>
      </c>
    </row>
    <row r="72" spans="1:43" x14ac:dyDescent="0.25">
      <c r="A72" s="55">
        <f t="shared" si="10"/>
        <v>69</v>
      </c>
      <c r="B72" s="55" t="s">
        <v>1748</v>
      </c>
      <c r="C72" s="55" t="s">
        <v>1747</v>
      </c>
      <c r="D72" s="54"/>
      <c r="E72" s="2"/>
      <c r="F72" s="6"/>
      <c r="G72" s="6"/>
      <c r="H72" s="8" t="str">
        <f>IF(I72="","",IF($F$1="FEMA 2015",LOOKUP(I72,'2015 CC'!$A$3:$A$454,'2015 CC'!$B$3:$B$454),IF($F$1="FEMA 2017",LOOKUP(I72,'2017 CC'!$A$3:$A$462,'2017 CC'!$B$3:$B$462),IF($F$1="FEMA 2019",LOOKUP(I72,'2019 CC'!$A$3:$A$498,'2019 CC'!$B$3:$B$498),IF($F$1="FEMA 2021",LOOKUP(I72,'2021 CC'!$A$2:$A$536,'2021 CC'!$B$2:$B$536),IF($F$1="FEMA 2023",LOOKUP(I72,'2023 CC'!$A$3:$A$549,'2023 CC'!$B$3:$B$549),"Input Description"))))))</f>
        <v/>
      </c>
      <c r="I72" s="314"/>
      <c r="J72" s="9">
        <f>IF(I72="",0,IF($F$1="FEMA 2015",LOOKUP(I72,'2015 CC'!$A$3:$A$454,'2015 CC'!$H$3:$H$454),IF($F$1="FEMA 2017",LOOKUP(I72,'2017 CC'!$A$3:$A$462,'2017 CC'!$H$3:$H$462),IF($F$1="FEMA 2019",LOOKUP(I72,'2019 CC'!$A$3:$A$498,'2019 CC'!$H$3:$H$498),IF($F$1="FEMA 2021",LOOKUP(I72,'2021 CC'!$A$2:$A$536,'2021 CC'!$H$2:$H$536),IF($F$1="FEMA 2023",LOOKUP(I72,'2023 CC'!$A$3:$A$549,'2023 CC'!$H$3:$H$549),"Input Rate"))))))</f>
        <v>0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120">
        <f t="shared" si="8"/>
        <v>0</v>
      </c>
      <c r="AQ72" s="121">
        <f t="shared" si="9"/>
        <v>0</v>
      </c>
    </row>
    <row r="73" spans="1:43" x14ac:dyDescent="0.25">
      <c r="A73" s="55">
        <f t="shared" si="10"/>
        <v>70</v>
      </c>
      <c r="B73" s="55" t="s">
        <v>1748</v>
      </c>
      <c r="C73" s="55" t="s">
        <v>1747</v>
      </c>
      <c r="D73" s="54"/>
      <c r="E73" s="2"/>
      <c r="F73" s="6"/>
      <c r="G73" s="6"/>
      <c r="H73" s="8" t="str">
        <f>IF(I73="","",IF($F$1="FEMA 2015",LOOKUP(I73,'2015 CC'!$A$3:$A$454,'2015 CC'!$B$3:$B$454),IF($F$1="FEMA 2017",LOOKUP(I73,'2017 CC'!$A$3:$A$462,'2017 CC'!$B$3:$B$462),IF($F$1="FEMA 2019",LOOKUP(I73,'2019 CC'!$A$3:$A$498,'2019 CC'!$B$3:$B$498),IF($F$1="FEMA 2021",LOOKUP(I73,'2021 CC'!$A$2:$A$536,'2021 CC'!$B$2:$B$536),IF($F$1="FEMA 2023",LOOKUP(I73,'2023 CC'!$A$3:$A$549,'2023 CC'!$B$3:$B$549),"Input Description"))))))</f>
        <v/>
      </c>
      <c r="I73" s="314"/>
      <c r="J73" s="9">
        <f>IF(I73="",0,IF($F$1="FEMA 2015",LOOKUP(I73,'2015 CC'!$A$3:$A$454,'2015 CC'!$H$3:$H$454),IF($F$1="FEMA 2017",LOOKUP(I73,'2017 CC'!$A$3:$A$462,'2017 CC'!$H$3:$H$462),IF($F$1="FEMA 2019",LOOKUP(I73,'2019 CC'!$A$3:$A$498,'2019 CC'!$H$3:$H$498),IF($F$1="FEMA 2021",LOOKUP(I73,'2021 CC'!$A$2:$A$536,'2021 CC'!$H$2:$H$536),IF($F$1="FEMA 2023",LOOKUP(I73,'2023 CC'!$A$3:$A$549,'2023 CC'!$H$3:$H$549),"Input Rate"))))))</f>
        <v>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120">
        <f t="shared" si="8"/>
        <v>0</v>
      </c>
      <c r="AQ73" s="121">
        <f t="shared" si="9"/>
        <v>0</v>
      </c>
    </row>
    <row r="74" spans="1:43" x14ac:dyDescent="0.25">
      <c r="A74" s="55">
        <f t="shared" si="10"/>
        <v>71</v>
      </c>
      <c r="B74" s="55" t="s">
        <v>1748</v>
      </c>
      <c r="C74" s="55" t="s">
        <v>1747</v>
      </c>
      <c r="D74" s="54"/>
      <c r="E74" s="2"/>
      <c r="F74" s="6"/>
      <c r="G74" s="6"/>
      <c r="H74" s="8" t="str">
        <f>IF(I74="","",IF($F$1="FEMA 2015",LOOKUP(I74,'2015 CC'!$A$3:$A$454,'2015 CC'!$B$3:$B$454),IF($F$1="FEMA 2017",LOOKUP(I74,'2017 CC'!$A$3:$A$462,'2017 CC'!$B$3:$B$462),IF($F$1="FEMA 2019",LOOKUP(I74,'2019 CC'!$A$3:$A$498,'2019 CC'!$B$3:$B$498),IF($F$1="FEMA 2021",LOOKUP(I74,'2021 CC'!$A$2:$A$536,'2021 CC'!$B$2:$B$536),IF($F$1="FEMA 2023",LOOKUP(I74,'2023 CC'!$A$3:$A$549,'2023 CC'!$B$3:$B$549),"Input Description"))))))</f>
        <v/>
      </c>
      <c r="I74" s="314"/>
      <c r="J74" s="9">
        <f>IF(I74="",0,IF($F$1="FEMA 2015",LOOKUP(I74,'2015 CC'!$A$3:$A$454,'2015 CC'!$H$3:$H$454),IF($F$1="FEMA 2017",LOOKUP(I74,'2017 CC'!$A$3:$A$462,'2017 CC'!$H$3:$H$462),IF($F$1="FEMA 2019",LOOKUP(I74,'2019 CC'!$A$3:$A$498,'2019 CC'!$H$3:$H$498),IF($F$1="FEMA 2021",LOOKUP(I74,'2021 CC'!$A$2:$A$536,'2021 CC'!$H$2:$H$536),IF($F$1="FEMA 2023",LOOKUP(I74,'2023 CC'!$A$3:$A$549,'2023 CC'!$H$3:$H$549),"Input Rate"))))))</f>
        <v>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120">
        <f t="shared" si="8"/>
        <v>0</v>
      </c>
      <c r="AQ74" s="121">
        <f t="shared" si="9"/>
        <v>0</v>
      </c>
    </row>
    <row r="75" spans="1:43" x14ac:dyDescent="0.25">
      <c r="A75" s="55">
        <f t="shared" si="10"/>
        <v>72</v>
      </c>
      <c r="B75" s="55" t="s">
        <v>1748</v>
      </c>
      <c r="C75" s="55" t="s">
        <v>1747</v>
      </c>
      <c r="D75" s="54"/>
      <c r="E75" s="2"/>
      <c r="F75" s="6"/>
      <c r="G75" s="6"/>
      <c r="H75" s="8" t="str">
        <f>IF(I75="","",IF($F$1="FEMA 2015",LOOKUP(I75,'2015 CC'!$A$3:$A$454,'2015 CC'!$B$3:$B$454),IF($F$1="FEMA 2017",LOOKUP(I75,'2017 CC'!$A$3:$A$462,'2017 CC'!$B$3:$B$462),IF($F$1="FEMA 2019",LOOKUP(I75,'2019 CC'!$A$3:$A$498,'2019 CC'!$B$3:$B$498),IF($F$1="FEMA 2021",LOOKUP(I75,'2021 CC'!$A$2:$A$536,'2021 CC'!$B$2:$B$536),IF($F$1="FEMA 2023",LOOKUP(I75,'2023 CC'!$A$3:$A$549,'2023 CC'!$B$3:$B$549),"Input Description"))))))</f>
        <v/>
      </c>
      <c r="I75" s="314"/>
      <c r="J75" s="9">
        <f>IF(I75="",0,IF($F$1="FEMA 2015",LOOKUP(I75,'2015 CC'!$A$3:$A$454,'2015 CC'!$H$3:$H$454),IF($F$1="FEMA 2017",LOOKUP(I75,'2017 CC'!$A$3:$A$462,'2017 CC'!$H$3:$H$462),IF($F$1="FEMA 2019",LOOKUP(I75,'2019 CC'!$A$3:$A$498,'2019 CC'!$H$3:$H$498),IF($F$1="FEMA 2021",LOOKUP(I75,'2021 CC'!$A$2:$A$536,'2021 CC'!$H$2:$H$536),IF($F$1="FEMA 2023",LOOKUP(I75,'2023 CC'!$A$3:$A$549,'2023 CC'!$H$3:$H$549),"Input Rate"))))))</f>
        <v>0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120">
        <f t="shared" si="8"/>
        <v>0</v>
      </c>
      <c r="AQ75" s="121">
        <f t="shared" si="9"/>
        <v>0</v>
      </c>
    </row>
    <row r="76" spans="1:43" x14ac:dyDescent="0.25">
      <c r="A76" s="55">
        <f t="shared" si="10"/>
        <v>73</v>
      </c>
      <c r="B76" s="55" t="s">
        <v>1748</v>
      </c>
      <c r="C76" s="55" t="s">
        <v>1747</v>
      </c>
      <c r="D76" s="54"/>
      <c r="E76" s="2"/>
      <c r="F76" s="6"/>
      <c r="G76" s="6"/>
      <c r="H76" s="8" t="str">
        <f>IF(I76="","",IF($F$1="FEMA 2015",LOOKUP(I76,'2015 CC'!$A$3:$A$454,'2015 CC'!$B$3:$B$454),IF($F$1="FEMA 2017",LOOKUP(I76,'2017 CC'!$A$3:$A$462,'2017 CC'!$B$3:$B$462),IF($F$1="FEMA 2019",LOOKUP(I76,'2019 CC'!$A$3:$A$498,'2019 CC'!$B$3:$B$498),IF($F$1="FEMA 2021",LOOKUP(I76,'2021 CC'!$A$2:$A$536,'2021 CC'!$B$2:$B$536),IF($F$1="FEMA 2023",LOOKUP(I76,'2023 CC'!$A$3:$A$549,'2023 CC'!$B$3:$B$549),"Input Description"))))))</f>
        <v/>
      </c>
      <c r="I76" s="314"/>
      <c r="J76" s="9">
        <f>IF(I76="",0,IF($F$1="FEMA 2015",LOOKUP(I76,'2015 CC'!$A$3:$A$454,'2015 CC'!$H$3:$H$454),IF($F$1="FEMA 2017",LOOKUP(I76,'2017 CC'!$A$3:$A$462,'2017 CC'!$H$3:$H$462),IF($F$1="FEMA 2019",LOOKUP(I76,'2019 CC'!$A$3:$A$498,'2019 CC'!$H$3:$H$498),IF($F$1="FEMA 2021",LOOKUP(I76,'2021 CC'!$A$2:$A$536,'2021 CC'!$H$2:$H$536),IF($F$1="FEMA 2023",LOOKUP(I76,'2023 CC'!$A$3:$A$549,'2023 CC'!$H$3:$H$549),"Input Rate"))))))</f>
        <v>0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120">
        <f t="shared" si="8"/>
        <v>0</v>
      </c>
      <c r="AQ76" s="121">
        <f t="shared" si="9"/>
        <v>0</v>
      </c>
    </row>
    <row r="77" spans="1:43" x14ac:dyDescent="0.25">
      <c r="A77" s="55">
        <f t="shared" si="10"/>
        <v>74</v>
      </c>
      <c r="B77" s="55" t="s">
        <v>1748</v>
      </c>
      <c r="C77" s="55" t="s">
        <v>1747</v>
      </c>
      <c r="D77" s="54"/>
      <c r="E77" s="2"/>
      <c r="F77" s="6"/>
      <c r="G77" s="6"/>
      <c r="H77" s="8" t="str">
        <f>IF(I77="","",IF($F$1="FEMA 2015",LOOKUP(I77,'2015 CC'!$A$3:$A$454,'2015 CC'!$B$3:$B$454),IF($F$1="FEMA 2017",LOOKUP(I77,'2017 CC'!$A$3:$A$462,'2017 CC'!$B$3:$B$462),IF($F$1="FEMA 2019",LOOKUP(I77,'2019 CC'!$A$3:$A$498,'2019 CC'!$B$3:$B$498),IF($F$1="FEMA 2021",LOOKUP(I77,'2021 CC'!$A$2:$A$536,'2021 CC'!$B$2:$B$536),IF($F$1="FEMA 2023",LOOKUP(I77,'2023 CC'!$A$3:$A$549,'2023 CC'!$B$3:$B$549),"Input Description"))))))</f>
        <v/>
      </c>
      <c r="I77" s="314"/>
      <c r="J77" s="9">
        <f>IF(I77="",0,IF($F$1="FEMA 2015",LOOKUP(I77,'2015 CC'!$A$3:$A$454,'2015 CC'!$H$3:$H$454),IF($F$1="FEMA 2017",LOOKUP(I77,'2017 CC'!$A$3:$A$462,'2017 CC'!$H$3:$H$462),IF($F$1="FEMA 2019",LOOKUP(I77,'2019 CC'!$A$3:$A$498,'2019 CC'!$H$3:$H$498),IF($F$1="FEMA 2021",LOOKUP(I77,'2021 CC'!$A$2:$A$536,'2021 CC'!$H$2:$H$536),IF($F$1="FEMA 2023",LOOKUP(I77,'2023 CC'!$A$3:$A$549,'2023 CC'!$H$3:$H$549),"Input Rate"))))))</f>
        <v>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120">
        <f t="shared" si="8"/>
        <v>0</v>
      </c>
      <c r="AQ77" s="121">
        <f t="shared" si="9"/>
        <v>0</v>
      </c>
    </row>
    <row r="78" spans="1:43" x14ac:dyDescent="0.25">
      <c r="A78" s="55">
        <f t="shared" si="10"/>
        <v>75</v>
      </c>
      <c r="B78" s="55" t="s">
        <v>1748</v>
      </c>
      <c r="C78" s="55" t="s">
        <v>1747</v>
      </c>
      <c r="D78" s="54"/>
      <c r="E78" s="2"/>
      <c r="F78" s="6"/>
      <c r="G78" s="6"/>
      <c r="H78" s="8" t="str">
        <f>IF(I78="","",IF($F$1="FEMA 2015",LOOKUP(I78,'2015 CC'!$A$3:$A$454,'2015 CC'!$B$3:$B$454),IF($F$1="FEMA 2017",LOOKUP(I78,'2017 CC'!$A$3:$A$462,'2017 CC'!$B$3:$B$462),IF($F$1="FEMA 2019",LOOKUP(I78,'2019 CC'!$A$3:$A$498,'2019 CC'!$B$3:$B$498),IF($F$1="FEMA 2021",LOOKUP(I78,'2021 CC'!$A$2:$A$536,'2021 CC'!$B$2:$B$536),IF($F$1="FEMA 2023",LOOKUP(I78,'2023 CC'!$A$3:$A$549,'2023 CC'!$B$3:$B$549),"Input Description"))))))</f>
        <v/>
      </c>
      <c r="I78" s="314"/>
      <c r="J78" s="9">
        <f>IF(I78="",0,IF($F$1="FEMA 2015",LOOKUP(I78,'2015 CC'!$A$3:$A$454,'2015 CC'!$H$3:$H$454),IF($F$1="FEMA 2017",LOOKUP(I78,'2017 CC'!$A$3:$A$462,'2017 CC'!$H$3:$H$462),IF($F$1="FEMA 2019",LOOKUP(I78,'2019 CC'!$A$3:$A$498,'2019 CC'!$H$3:$H$498),IF($F$1="FEMA 2021",LOOKUP(I78,'2021 CC'!$A$2:$A$536,'2021 CC'!$H$2:$H$536),IF($F$1="FEMA 2023",LOOKUP(I78,'2023 CC'!$A$3:$A$549,'2023 CC'!$H$3:$H$549),"Input Rate"))))))</f>
        <v>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120">
        <f t="shared" si="8"/>
        <v>0</v>
      </c>
      <c r="AQ78" s="121">
        <f t="shared" si="9"/>
        <v>0</v>
      </c>
    </row>
    <row r="79" spans="1:43" x14ac:dyDescent="0.25">
      <c r="A79" s="55">
        <f t="shared" si="10"/>
        <v>76</v>
      </c>
      <c r="B79" s="55" t="s">
        <v>1748</v>
      </c>
      <c r="C79" s="55" t="s">
        <v>1747</v>
      </c>
      <c r="D79" s="54"/>
      <c r="E79" s="2"/>
      <c r="F79" s="6"/>
      <c r="G79" s="6"/>
      <c r="H79" s="8" t="str">
        <f>IF(I79="","",IF($F$1="FEMA 2015",LOOKUP(I79,'2015 CC'!$A$3:$A$454,'2015 CC'!$B$3:$B$454),IF($F$1="FEMA 2017",LOOKUP(I79,'2017 CC'!$A$3:$A$462,'2017 CC'!$B$3:$B$462),IF($F$1="FEMA 2019",LOOKUP(I79,'2019 CC'!$A$3:$A$498,'2019 CC'!$B$3:$B$498),IF($F$1="FEMA 2021",LOOKUP(I79,'2021 CC'!$A$2:$A$536,'2021 CC'!$B$2:$B$536),IF($F$1="FEMA 2023",LOOKUP(I79,'2023 CC'!$A$3:$A$549,'2023 CC'!$B$3:$B$549),"Input Description"))))))</f>
        <v/>
      </c>
      <c r="I79" s="314"/>
      <c r="J79" s="9">
        <f>IF(I79="",0,IF($F$1="FEMA 2015",LOOKUP(I79,'2015 CC'!$A$3:$A$454,'2015 CC'!$H$3:$H$454),IF($F$1="FEMA 2017",LOOKUP(I79,'2017 CC'!$A$3:$A$462,'2017 CC'!$H$3:$H$462),IF($F$1="FEMA 2019",LOOKUP(I79,'2019 CC'!$A$3:$A$498,'2019 CC'!$H$3:$H$498),IF($F$1="FEMA 2021",LOOKUP(I79,'2021 CC'!$A$2:$A$536,'2021 CC'!$H$2:$H$536),IF($F$1="FEMA 2023",LOOKUP(I79,'2023 CC'!$A$3:$A$549,'2023 CC'!$H$3:$H$549),"Input Rate"))))))</f>
        <v>0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120">
        <f t="shared" si="6"/>
        <v>0</v>
      </c>
      <c r="AQ79" s="121">
        <f t="shared" si="7"/>
        <v>0</v>
      </c>
    </row>
    <row r="80" spans="1:43" x14ac:dyDescent="0.25">
      <c r="A80" s="55">
        <f t="shared" si="10"/>
        <v>77</v>
      </c>
      <c r="B80" s="55" t="s">
        <v>1748</v>
      </c>
      <c r="C80" s="55" t="s">
        <v>1747</v>
      </c>
      <c r="D80" s="54"/>
      <c r="E80" s="2"/>
      <c r="F80" s="6"/>
      <c r="G80" s="6"/>
      <c r="H80" s="8" t="str">
        <f>IF(I80="","",IF($F$1="FEMA 2015",LOOKUP(I80,'2015 CC'!$A$3:$A$454,'2015 CC'!$B$3:$B$454),IF($F$1="FEMA 2017",LOOKUP(I80,'2017 CC'!$A$3:$A$462,'2017 CC'!$B$3:$B$462),IF($F$1="FEMA 2019",LOOKUP(I80,'2019 CC'!$A$3:$A$498,'2019 CC'!$B$3:$B$498),IF($F$1="FEMA 2021",LOOKUP(I80,'2021 CC'!$A$2:$A$536,'2021 CC'!$B$2:$B$536),IF($F$1="FEMA 2023",LOOKUP(I80,'2023 CC'!$A$3:$A$549,'2023 CC'!$B$3:$B$549),"Input Description"))))))</f>
        <v/>
      </c>
      <c r="I80" s="314"/>
      <c r="J80" s="9">
        <f>IF(I80="",0,IF($F$1="FEMA 2015",LOOKUP(I80,'2015 CC'!$A$3:$A$454,'2015 CC'!$H$3:$H$454),IF($F$1="FEMA 2017",LOOKUP(I80,'2017 CC'!$A$3:$A$462,'2017 CC'!$H$3:$H$462),IF($F$1="FEMA 2019",LOOKUP(I80,'2019 CC'!$A$3:$A$498,'2019 CC'!$H$3:$H$498),IF($F$1="FEMA 2021",LOOKUP(I80,'2021 CC'!$A$2:$A$536,'2021 CC'!$H$2:$H$536),IF($F$1="FEMA 2023",LOOKUP(I80,'2023 CC'!$A$3:$A$549,'2023 CC'!$H$3:$H$549),"Input Rate"))))))</f>
        <v>0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120">
        <f t="shared" si="6"/>
        <v>0</v>
      </c>
      <c r="AQ80" s="121">
        <f t="shared" si="7"/>
        <v>0</v>
      </c>
    </row>
    <row r="81" spans="1:43" x14ac:dyDescent="0.25">
      <c r="A81" s="55">
        <f t="shared" si="10"/>
        <v>78</v>
      </c>
      <c r="B81" s="55" t="s">
        <v>1748</v>
      </c>
      <c r="C81" s="55" t="s">
        <v>1747</v>
      </c>
      <c r="D81" s="54"/>
      <c r="E81" s="2"/>
      <c r="F81" s="6"/>
      <c r="G81" s="6"/>
      <c r="H81" s="8" t="str">
        <f>IF(I81="","",IF($F$1="FEMA 2015",LOOKUP(I81,'2015 CC'!$A$3:$A$454,'2015 CC'!$B$3:$B$454),IF($F$1="FEMA 2017",LOOKUP(I81,'2017 CC'!$A$3:$A$462,'2017 CC'!$B$3:$B$462),IF($F$1="FEMA 2019",LOOKUP(I81,'2019 CC'!$A$3:$A$498,'2019 CC'!$B$3:$B$498),IF($F$1="FEMA 2021",LOOKUP(I81,'2021 CC'!$A$2:$A$536,'2021 CC'!$B$2:$B$536),IF($F$1="FEMA 2023",LOOKUP(I81,'2023 CC'!$A$3:$A$549,'2023 CC'!$B$3:$B$549),"Input Description"))))))</f>
        <v/>
      </c>
      <c r="I81" s="314"/>
      <c r="J81" s="9">
        <f>IF(I81="",0,IF($F$1="FEMA 2015",LOOKUP(I81,'2015 CC'!$A$3:$A$454,'2015 CC'!$H$3:$H$454),IF($F$1="FEMA 2017",LOOKUP(I81,'2017 CC'!$A$3:$A$462,'2017 CC'!$H$3:$H$462),IF($F$1="FEMA 2019",LOOKUP(I81,'2019 CC'!$A$3:$A$498,'2019 CC'!$H$3:$H$498),IF($F$1="FEMA 2021",LOOKUP(I81,'2021 CC'!$A$2:$A$536,'2021 CC'!$H$2:$H$536),IF($F$1="FEMA 2023",LOOKUP(I81,'2023 CC'!$A$3:$A$549,'2023 CC'!$H$3:$H$549),"Input Rate"))))))</f>
        <v>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120">
        <f t="shared" si="6"/>
        <v>0</v>
      </c>
      <c r="AQ81" s="121">
        <f t="shared" si="7"/>
        <v>0</v>
      </c>
    </row>
    <row r="82" spans="1:43" x14ac:dyDescent="0.25">
      <c r="A82" s="55">
        <f t="shared" si="10"/>
        <v>79</v>
      </c>
      <c r="B82" s="55" t="s">
        <v>1748</v>
      </c>
      <c r="C82" s="55" t="s">
        <v>1747</v>
      </c>
      <c r="D82" s="54"/>
      <c r="E82" s="2"/>
      <c r="F82" s="6"/>
      <c r="G82" s="6"/>
      <c r="H82" s="8" t="str">
        <f>IF(I82="","",IF($F$1="FEMA 2015",LOOKUP(I82,'2015 CC'!$A$3:$A$454,'2015 CC'!$B$3:$B$454),IF($F$1="FEMA 2017",LOOKUP(I82,'2017 CC'!$A$3:$A$462,'2017 CC'!$B$3:$B$462),IF($F$1="FEMA 2019",LOOKUP(I82,'2019 CC'!$A$3:$A$498,'2019 CC'!$B$3:$B$498),IF($F$1="FEMA 2021",LOOKUP(I82,'2021 CC'!$A$2:$A$536,'2021 CC'!$B$2:$B$536),IF($F$1="FEMA 2023",LOOKUP(I82,'2023 CC'!$A$3:$A$549,'2023 CC'!$B$3:$B$549),"Input Description"))))))</f>
        <v/>
      </c>
      <c r="I82" s="314"/>
      <c r="J82" s="9">
        <f>IF(I82="",0,IF($F$1="FEMA 2015",LOOKUP(I82,'2015 CC'!$A$3:$A$454,'2015 CC'!$H$3:$H$454),IF($F$1="FEMA 2017",LOOKUP(I82,'2017 CC'!$A$3:$A$462,'2017 CC'!$H$3:$H$462),IF($F$1="FEMA 2019",LOOKUP(I82,'2019 CC'!$A$3:$A$498,'2019 CC'!$H$3:$H$498),IF($F$1="FEMA 2021",LOOKUP(I82,'2021 CC'!$A$2:$A$536,'2021 CC'!$H$2:$H$536),IF($F$1="FEMA 2023",LOOKUP(I82,'2023 CC'!$A$3:$A$549,'2023 CC'!$H$3:$H$549),"Input Rate"))))))</f>
        <v>0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120">
        <f t="shared" si="6"/>
        <v>0</v>
      </c>
      <c r="AQ82" s="121">
        <f t="shared" si="7"/>
        <v>0</v>
      </c>
    </row>
    <row r="83" spans="1:43" x14ac:dyDescent="0.25">
      <c r="A83" s="55">
        <f t="shared" si="10"/>
        <v>80</v>
      </c>
      <c r="B83" s="55" t="s">
        <v>1748</v>
      </c>
      <c r="C83" s="55" t="s">
        <v>1747</v>
      </c>
      <c r="D83" s="54"/>
      <c r="E83" s="2"/>
      <c r="F83" s="6"/>
      <c r="G83" s="6"/>
      <c r="H83" s="8" t="str">
        <f>IF(I83="","",IF($F$1="FEMA 2015",LOOKUP(I83,'2015 CC'!$A$3:$A$454,'2015 CC'!$B$3:$B$454),IF($F$1="FEMA 2017",LOOKUP(I83,'2017 CC'!$A$3:$A$462,'2017 CC'!$B$3:$B$462),IF($F$1="FEMA 2019",LOOKUP(I83,'2019 CC'!$A$3:$A$498,'2019 CC'!$B$3:$B$498),IF($F$1="FEMA 2021",LOOKUP(I83,'2021 CC'!$A$2:$A$536,'2021 CC'!$B$2:$B$536),IF($F$1="FEMA 2023",LOOKUP(I83,'2023 CC'!$A$3:$A$549,'2023 CC'!$B$3:$B$549),"Input Description"))))))</f>
        <v/>
      </c>
      <c r="I83" s="314"/>
      <c r="J83" s="9">
        <f>IF(I83="",0,IF($F$1="FEMA 2015",LOOKUP(I83,'2015 CC'!$A$3:$A$454,'2015 CC'!$H$3:$H$454),IF($F$1="FEMA 2017",LOOKUP(I83,'2017 CC'!$A$3:$A$462,'2017 CC'!$H$3:$H$462),IF($F$1="FEMA 2019",LOOKUP(I83,'2019 CC'!$A$3:$A$498,'2019 CC'!$H$3:$H$498),IF($F$1="FEMA 2021",LOOKUP(I83,'2021 CC'!$A$2:$A$536,'2021 CC'!$H$2:$H$536),IF($F$1="FEMA 2023",LOOKUP(I83,'2023 CC'!$A$3:$A$549,'2023 CC'!$H$3:$H$549),"Input Rate"))))))</f>
        <v>0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120">
        <f t="shared" si="6"/>
        <v>0</v>
      </c>
      <c r="AQ83" s="121">
        <f t="shared" si="7"/>
        <v>0</v>
      </c>
    </row>
    <row r="84" spans="1:43" x14ac:dyDescent="0.25">
      <c r="A84" s="55">
        <f t="shared" si="10"/>
        <v>81</v>
      </c>
      <c r="B84" s="55" t="s">
        <v>1748</v>
      </c>
      <c r="C84" s="55" t="s">
        <v>1747</v>
      </c>
      <c r="D84" s="54"/>
      <c r="E84" s="2"/>
      <c r="F84" s="6"/>
      <c r="G84" s="6"/>
      <c r="H84" s="8" t="str">
        <f>IF(I84="","",IF($F$1="FEMA 2015",LOOKUP(I84,'2015 CC'!$A$3:$A$454,'2015 CC'!$B$3:$B$454),IF($F$1="FEMA 2017",LOOKUP(I84,'2017 CC'!$A$3:$A$462,'2017 CC'!$B$3:$B$462),IF($F$1="FEMA 2019",LOOKUP(I84,'2019 CC'!$A$3:$A$498,'2019 CC'!$B$3:$B$498),IF($F$1="FEMA 2021",LOOKUP(I84,'2021 CC'!$A$2:$A$536,'2021 CC'!$B$2:$B$536),IF($F$1="FEMA 2023",LOOKUP(I84,'2023 CC'!$A$3:$A$549,'2023 CC'!$B$3:$B$549),"Input Description"))))))</f>
        <v/>
      </c>
      <c r="I84" s="314"/>
      <c r="J84" s="9">
        <f>IF(I84="",0,IF($F$1="FEMA 2015",LOOKUP(I84,'2015 CC'!$A$3:$A$454,'2015 CC'!$H$3:$H$454),IF($F$1="FEMA 2017",LOOKUP(I84,'2017 CC'!$A$3:$A$462,'2017 CC'!$H$3:$H$462),IF($F$1="FEMA 2019",LOOKUP(I84,'2019 CC'!$A$3:$A$498,'2019 CC'!$H$3:$H$498),IF($F$1="FEMA 2021",LOOKUP(I84,'2021 CC'!$A$2:$A$536,'2021 CC'!$H$2:$H$536),IF($F$1="FEMA 2023",LOOKUP(I84,'2023 CC'!$A$3:$A$549,'2023 CC'!$H$3:$H$549),"Input Rate"))))))</f>
        <v>0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120">
        <f t="shared" si="6"/>
        <v>0</v>
      </c>
      <c r="AQ84" s="121">
        <f t="shared" si="7"/>
        <v>0</v>
      </c>
    </row>
    <row r="85" spans="1:43" x14ac:dyDescent="0.25">
      <c r="A85" s="55">
        <f t="shared" si="10"/>
        <v>82</v>
      </c>
      <c r="B85" s="55" t="s">
        <v>1748</v>
      </c>
      <c r="C85" s="55" t="s">
        <v>1747</v>
      </c>
      <c r="D85" s="54"/>
      <c r="E85" s="2"/>
      <c r="F85" s="6"/>
      <c r="G85" s="6"/>
      <c r="H85" s="8" t="str">
        <f>IF(I85="","",IF($F$1="FEMA 2015",LOOKUP(I85,'2015 CC'!$A$3:$A$454,'2015 CC'!$B$3:$B$454),IF($F$1="FEMA 2017",LOOKUP(I85,'2017 CC'!$A$3:$A$462,'2017 CC'!$B$3:$B$462),IF($F$1="FEMA 2019",LOOKUP(I85,'2019 CC'!$A$3:$A$498,'2019 CC'!$B$3:$B$498),IF($F$1="FEMA 2021",LOOKUP(I85,'2021 CC'!$A$2:$A$536,'2021 CC'!$B$2:$B$536),IF($F$1="FEMA 2023",LOOKUP(I85,'2023 CC'!$A$3:$A$549,'2023 CC'!$B$3:$B$549),"Input Description"))))))</f>
        <v/>
      </c>
      <c r="I85" s="314"/>
      <c r="J85" s="9">
        <f>IF(I85="",0,IF($F$1="FEMA 2015",LOOKUP(I85,'2015 CC'!$A$3:$A$454,'2015 CC'!$H$3:$H$454),IF($F$1="FEMA 2017",LOOKUP(I85,'2017 CC'!$A$3:$A$462,'2017 CC'!$H$3:$H$462),IF($F$1="FEMA 2019",LOOKUP(I85,'2019 CC'!$A$3:$A$498,'2019 CC'!$H$3:$H$498),IF($F$1="FEMA 2021",LOOKUP(I85,'2021 CC'!$A$2:$A$536,'2021 CC'!$H$2:$H$536),IF($F$1="FEMA 2023",LOOKUP(I85,'2023 CC'!$A$3:$A$549,'2023 CC'!$H$3:$H$549),"Input Rate"))))))</f>
        <v>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120">
        <f t="shared" si="6"/>
        <v>0</v>
      </c>
      <c r="AQ85" s="121">
        <f t="shared" si="7"/>
        <v>0</v>
      </c>
    </row>
    <row r="86" spans="1:43" x14ac:dyDescent="0.25">
      <c r="A86" s="55">
        <f t="shared" si="10"/>
        <v>83</v>
      </c>
      <c r="B86" s="55" t="s">
        <v>1748</v>
      </c>
      <c r="C86" s="55" t="s">
        <v>1747</v>
      </c>
      <c r="D86" s="54"/>
      <c r="E86" s="2"/>
      <c r="F86" s="6"/>
      <c r="G86" s="6"/>
      <c r="H86" s="8" t="str">
        <f>IF(I86="","",IF($F$1="FEMA 2015",LOOKUP(I86,'2015 CC'!$A$3:$A$454,'2015 CC'!$B$3:$B$454),IF($F$1="FEMA 2017",LOOKUP(I86,'2017 CC'!$A$3:$A$462,'2017 CC'!$B$3:$B$462),IF($F$1="FEMA 2019",LOOKUP(I86,'2019 CC'!$A$3:$A$498,'2019 CC'!$B$3:$B$498),IF($F$1="FEMA 2021",LOOKUP(I86,'2021 CC'!$A$2:$A$536,'2021 CC'!$B$2:$B$536),IF($F$1="FEMA 2023",LOOKUP(I86,'2023 CC'!$A$3:$A$549,'2023 CC'!$B$3:$B$549),"Input Description"))))))</f>
        <v/>
      </c>
      <c r="I86" s="314"/>
      <c r="J86" s="9">
        <f>IF(I86="",0,IF($F$1="FEMA 2015",LOOKUP(I86,'2015 CC'!$A$3:$A$454,'2015 CC'!$H$3:$H$454),IF($F$1="FEMA 2017",LOOKUP(I86,'2017 CC'!$A$3:$A$462,'2017 CC'!$H$3:$H$462),IF($F$1="FEMA 2019",LOOKUP(I86,'2019 CC'!$A$3:$A$498,'2019 CC'!$H$3:$H$498),IF($F$1="FEMA 2021",LOOKUP(I86,'2021 CC'!$A$2:$A$536,'2021 CC'!$H$2:$H$536),IF($F$1="FEMA 2023",LOOKUP(I86,'2023 CC'!$A$3:$A$549,'2023 CC'!$H$3:$H$549),"Input Rate"))))))</f>
        <v>0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120">
        <f t="shared" si="6"/>
        <v>0</v>
      </c>
      <c r="AQ86" s="121">
        <f t="shared" si="7"/>
        <v>0</v>
      </c>
    </row>
    <row r="87" spans="1:43" x14ac:dyDescent="0.25">
      <c r="A87" s="55">
        <f t="shared" si="10"/>
        <v>84</v>
      </c>
      <c r="B87" s="55" t="s">
        <v>1748</v>
      </c>
      <c r="C87" s="55" t="s">
        <v>1747</v>
      </c>
      <c r="D87" s="54"/>
      <c r="E87" s="2"/>
      <c r="F87" s="6"/>
      <c r="G87" s="6"/>
      <c r="H87" s="8" t="str">
        <f>IF(I87="","",IF($F$1="FEMA 2015",LOOKUP(I87,'2015 CC'!$A$3:$A$454,'2015 CC'!$B$3:$B$454),IF($F$1="FEMA 2017",LOOKUP(I87,'2017 CC'!$A$3:$A$462,'2017 CC'!$B$3:$B$462),IF($F$1="FEMA 2019",LOOKUP(I87,'2019 CC'!$A$3:$A$498,'2019 CC'!$B$3:$B$498),IF($F$1="FEMA 2021",LOOKUP(I87,'2021 CC'!$A$2:$A$536,'2021 CC'!$B$2:$B$536),IF($F$1="FEMA 2023",LOOKUP(I87,'2023 CC'!$A$3:$A$549,'2023 CC'!$B$3:$B$549),"Input Description"))))))</f>
        <v/>
      </c>
      <c r="I87" s="314"/>
      <c r="J87" s="9">
        <f>IF(I87="",0,IF($F$1="FEMA 2015",LOOKUP(I87,'2015 CC'!$A$3:$A$454,'2015 CC'!$H$3:$H$454),IF($F$1="FEMA 2017",LOOKUP(I87,'2017 CC'!$A$3:$A$462,'2017 CC'!$H$3:$H$462),IF($F$1="FEMA 2019",LOOKUP(I87,'2019 CC'!$A$3:$A$498,'2019 CC'!$H$3:$H$498),IF($F$1="FEMA 2021",LOOKUP(I87,'2021 CC'!$A$2:$A$536,'2021 CC'!$H$2:$H$536),IF($F$1="FEMA 2023",LOOKUP(I87,'2023 CC'!$A$3:$A$549,'2023 CC'!$H$3:$H$549),"Input Rate"))))))</f>
        <v>0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120">
        <f t="shared" si="6"/>
        <v>0</v>
      </c>
      <c r="AQ87" s="121">
        <f t="shared" si="7"/>
        <v>0</v>
      </c>
    </row>
    <row r="88" spans="1:43" x14ac:dyDescent="0.25">
      <c r="A88" s="55">
        <f t="shared" si="10"/>
        <v>85</v>
      </c>
      <c r="B88" s="55" t="s">
        <v>1748</v>
      </c>
      <c r="C88" s="55" t="s">
        <v>1747</v>
      </c>
      <c r="D88" s="54"/>
      <c r="E88" s="2"/>
      <c r="F88" s="6"/>
      <c r="G88" s="6"/>
      <c r="H88" s="8" t="str">
        <f>IF(I88="","",IF($F$1="FEMA 2015",LOOKUP(I88,'2015 CC'!$A$3:$A$454,'2015 CC'!$B$3:$B$454),IF($F$1="FEMA 2017",LOOKUP(I88,'2017 CC'!$A$3:$A$462,'2017 CC'!$B$3:$B$462),IF($F$1="FEMA 2019",LOOKUP(I88,'2019 CC'!$A$3:$A$498,'2019 CC'!$B$3:$B$498),IF($F$1="FEMA 2021",LOOKUP(I88,'2021 CC'!$A$2:$A$536,'2021 CC'!$B$2:$B$536),IF($F$1="FEMA 2023",LOOKUP(I88,'2023 CC'!$A$3:$A$549,'2023 CC'!$B$3:$B$549),"Input Description"))))))</f>
        <v/>
      </c>
      <c r="I88" s="314"/>
      <c r="J88" s="9">
        <f>IF(I88="",0,IF($F$1="FEMA 2015",LOOKUP(I88,'2015 CC'!$A$3:$A$454,'2015 CC'!$H$3:$H$454),IF($F$1="FEMA 2017",LOOKUP(I88,'2017 CC'!$A$3:$A$462,'2017 CC'!$H$3:$H$462),IF($F$1="FEMA 2019",LOOKUP(I88,'2019 CC'!$A$3:$A$498,'2019 CC'!$H$3:$H$498),IF($F$1="FEMA 2021",LOOKUP(I88,'2021 CC'!$A$2:$A$536,'2021 CC'!$H$2:$H$536),IF($F$1="FEMA 2023",LOOKUP(I88,'2023 CC'!$A$3:$A$549,'2023 CC'!$H$3:$H$549),"Input Rate"))))))</f>
        <v>0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120">
        <f t="shared" si="6"/>
        <v>0</v>
      </c>
      <c r="AQ88" s="121">
        <f t="shared" si="7"/>
        <v>0</v>
      </c>
    </row>
    <row r="89" spans="1:43" x14ac:dyDescent="0.25">
      <c r="A89" s="55">
        <f t="shared" si="10"/>
        <v>86</v>
      </c>
      <c r="B89" s="55" t="s">
        <v>1748</v>
      </c>
      <c r="C89" s="55" t="s">
        <v>1747</v>
      </c>
      <c r="D89" s="54"/>
      <c r="E89" s="2"/>
      <c r="F89" s="6"/>
      <c r="G89" s="6"/>
      <c r="H89" s="8" t="str">
        <f>IF(I89="","",IF($F$1="FEMA 2015",LOOKUP(I89,'2015 CC'!$A$3:$A$454,'2015 CC'!$B$3:$B$454),IF($F$1="FEMA 2017",LOOKUP(I89,'2017 CC'!$A$3:$A$462,'2017 CC'!$B$3:$B$462),IF($F$1="FEMA 2019",LOOKUP(I89,'2019 CC'!$A$3:$A$498,'2019 CC'!$B$3:$B$498),IF($F$1="FEMA 2021",LOOKUP(I89,'2021 CC'!$A$2:$A$536,'2021 CC'!$B$2:$B$536),IF($F$1="FEMA 2023",LOOKUP(I89,'2023 CC'!$A$3:$A$549,'2023 CC'!$B$3:$B$549),"Input Description"))))))</f>
        <v/>
      </c>
      <c r="I89" s="314"/>
      <c r="J89" s="9">
        <f>IF(I89="",0,IF($F$1="FEMA 2015",LOOKUP(I89,'2015 CC'!$A$3:$A$454,'2015 CC'!$H$3:$H$454),IF($F$1="FEMA 2017",LOOKUP(I89,'2017 CC'!$A$3:$A$462,'2017 CC'!$H$3:$H$462),IF($F$1="FEMA 2019",LOOKUP(I89,'2019 CC'!$A$3:$A$498,'2019 CC'!$H$3:$H$498),IF($F$1="FEMA 2021",LOOKUP(I89,'2021 CC'!$A$2:$A$536,'2021 CC'!$H$2:$H$536),IF($F$1="FEMA 2023",LOOKUP(I89,'2023 CC'!$A$3:$A$549,'2023 CC'!$H$3:$H$549),"Input Rate"))))))</f>
        <v>0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120">
        <f t="shared" si="6"/>
        <v>0</v>
      </c>
      <c r="AQ89" s="121">
        <f t="shared" si="7"/>
        <v>0</v>
      </c>
    </row>
    <row r="90" spans="1:43" x14ac:dyDescent="0.25">
      <c r="A90" s="55">
        <f t="shared" si="10"/>
        <v>87</v>
      </c>
      <c r="B90" s="55" t="s">
        <v>1748</v>
      </c>
      <c r="C90" s="55" t="s">
        <v>1747</v>
      </c>
      <c r="D90" s="54"/>
      <c r="E90" s="2"/>
      <c r="F90" s="6"/>
      <c r="G90" s="6"/>
      <c r="H90" s="8" t="str">
        <f>IF(I90="","",IF($F$1="FEMA 2015",LOOKUP(I90,'2015 CC'!$A$3:$A$454,'2015 CC'!$B$3:$B$454),IF($F$1="FEMA 2017",LOOKUP(I90,'2017 CC'!$A$3:$A$462,'2017 CC'!$B$3:$B$462),IF($F$1="FEMA 2019",LOOKUP(I90,'2019 CC'!$A$3:$A$498,'2019 CC'!$B$3:$B$498),IF($F$1="FEMA 2021",LOOKUP(I90,'2021 CC'!$A$2:$A$536,'2021 CC'!$B$2:$B$536),IF($F$1="FEMA 2023",LOOKUP(I90,'2023 CC'!$A$3:$A$549,'2023 CC'!$B$3:$B$549),"Input Description"))))))</f>
        <v/>
      </c>
      <c r="I90" s="314"/>
      <c r="J90" s="9">
        <f>IF(I90="",0,IF($F$1="FEMA 2015",LOOKUP(I90,'2015 CC'!$A$3:$A$454,'2015 CC'!$H$3:$H$454),IF($F$1="FEMA 2017",LOOKUP(I90,'2017 CC'!$A$3:$A$462,'2017 CC'!$H$3:$H$462),IF($F$1="FEMA 2019",LOOKUP(I90,'2019 CC'!$A$3:$A$498,'2019 CC'!$H$3:$H$498),IF($F$1="FEMA 2021",LOOKUP(I90,'2021 CC'!$A$2:$A$536,'2021 CC'!$H$2:$H$536),IF($F$1="FEMA 2023",LOOKUP(I90,'2023 CC'!$A$3:$A$549,'2023 CC'!$H$3:$H$549),"Input Rate"))))))</f>
        <v>0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120">
        <f t="shared" si="6"/>
        <v>0</v>
      </c>
      <c r="AQ90" s="121">
        <f t="shared" si="7"/>
        <v>0</v>
      </c>
    </row>
    <row r="91" spans="1:43" x14ac:dyDescent="0.25">
      <c r="A91" s="55">
        <f t="shared" si="10"/>
        <v>88</v>
      </c>
      <c r="B91" s="55" t="s">
        <v>1748</v>
      </c>
      <c r="C91" s="55" t="s">
        <v>1747</v>
      </c>
      <c r="D91" s="54"/>
      <c r="E91" s="2"/>
      <c r="F91" s="6"/>
      <c r="G91" s="6"/>
      <c r="H91" s="8" t="str">
        <f>IF(I91="","",IF($F$1="FEMA 2015",LOOKUP(I91,'2015 CC'!$A$3:$A$454,'2015 CC'!$B$3:$B$454),IF($F$1="FEMA 2017",LOOKUP(I91,'2017 CC'!$A$3:$A$462,'2017 CC'!$B$3:$B$462),IF($F$1="FEMA 2019",LOOKUP(I91,'2019 CC'!$A$3:$A$498,'2019 CC'!$B$3:$B$498),IF($F$1="FEMA 2021",LOOKUP(I91,'2021 CC'!$A$2:$A$536,'2021 CC'!$B$2:$B$536),IF($F$1="FEMA 2023",LOOKUP(I91,'2023 CC'!$A$3:$A$549,'2023 CC'!$B$3:$B$549),"Input Description"))))))</f>
        <v/>
      </c>
      <c r="I91" s="314"/>
      <c r="J91" s="9">
        <f>IF(I91="",0,IF($F$1="FEMA 2015",LOOKUP(I91,'2015 CC'!$A$3:$A$454,'2015 CC'!$H$3:$H$454),IF($F$1="FEMA 2017",LOOKUP(I91,'2017 CC'!$A$3:$A$462,'2017 CC'!$H$3:$H$462),IF($F$1="FEMA 2019",LOOKUP(I91,'2019 CC'!$A$3:$A$498,'2019 CC'!$H$3:$H$498),IF($F$1="FEMA 2021",LOOKUP(I91,'2021 CC'!$A$2:$A$536,'2021 CC'!$H$2:$H$536),IF($F$1="FEMA 2023",LOOKUP(I91,'2023 CC'!$A$3:$A$549,'2023 CC'!$H$3:$H$549),"Input Rate"))))))</f>
        <v>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120">
        <f t="shared" si="6"/>
        <v>0</v>
      </c>
      <c r="AQ91" s="121">
        <f t="shared" si="7"/>
        <v>0</v>
      </c>
    </row>
    <row r="92" spans="1:43" x14ac:dyDescent="0.25">
      <c r="A92" s="55">
        <f t="shared" si="10"/>
        <v>89</v>
      </c>
      <c r="B92" s="55" t="s">
        <v>1748</v>
      </c>
      <c r="C92" s="55" t="s">
        <v>1747</v>
      </c>
      <c r="D92" s="54"/>
      <c r="E92" s="2"/>
      <c r="F92" s="6"/>
      <c r="G92" s="6"/>
      <c r="H92" s="8" t="str">
        <f>IF(I92="","",IF($F$1="FEMA 2015",LOOKUP(I92,'2015 CC'!$A$3:$A$454,'2015 CC'!$B$3:$B$454),IF($F$1="FEMA 2017",LOOKUP(I92,'2017 CC'!$A$3:$A$462,'2017 CC'!$B$3:$B$462),IF($F$1="FEMA 2019",LOOKUP(I92,'2019 CC'!$A$3:$A$498,'2019 CC'!$B$3:$B$498),IF($F$1="FEMA 2021",LOOKUP(I92,'2021 CC'!$A$2:$A$536,'2021 CC'!$B$2:$B$536),IF($F$1="FEMA 2023",LOOKUP(I92,'2023 CC'!$A$3:$A$549,'2023 CC'!$B$3:$B$549),"Input Description"))))))</f>
        <v/>
      </c>
      <c r="I92" s="314"/>
      <c r="J92" s="9">
        <f>IF(I92="",0,IF($F$1="FEMA 2015",LOOKUP(I92,'2015 CC'!$A$3:$A$454,'2015 CC'!$H$3:$H$454),IF($F$1="FEMA 2017",LOOKUP(I92,'2017 CC'!$A$3:$A$462,'2017 CC'!$H$3:$H$462),IF($F$1="FEMA 2019",LOOKUP(I92,'2019 CC'!$A$3:$A$498,'2019 CC'!$H$3:$H$498),IF($F$1="FEMA 2021",LOOKUP(I92,'2021 CC'!$A$2:$A$536,'2021 CC'!$H$2:$H$536),IF($F$1="FEMA 2023",LOOKUP(I92,'2023 CC'!$A$3:$A$549,'2023 CC'!$H$3:$H$549),"Input Rate"))))))</f>
        <v>0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120">
        <f t="shared" si="6"/>
        <v>0</v>
      </c>
      <c r="AQ92" s="121">
        <f t="shared" si="7"/>
        <v>0</v>
      </c>
    </row>
    <row r="93" spans="1:43" x14ac:dyDescent="0.25">
      <c r="A93" s="55">
        <f t="shared" si="10"/>
        <v>90</v>
      </c>
      <c r="B93" s="55" t="s">
        <v>1748</v>
      </c>
      <c r="C93" s="55" t="s">
        <v>1747</v>
      </c>
      <c r="D93" s="54"/>
      <c r="E93" s="2"/>
      <c r="F93" s="6"/>
      <c r="G93" s="6"/>
      <c r="H93" s="8" t="str">
        <f>IF(I93="","",IF($F$1="FEMA 2015",LOOKUP(I93,'2015 CC'!$A$3:$A$454,'2015 CC'!$B$3:$B$454),IF($F$1="FEMA 2017",LOOKUP(I93,'2017 CC'!$A$3:$A$462,'2017 CC'!$B$3:$B$462),IF($F$1="FEMA 2019",LOOKUP(I93,'2019 CC'!$A$3:$A$498,'2019 CC'!$B$3:$B$498),IF($F$1="FEMA 2021",LOOKUP(I93,'2021 CC'!$A$2:$A$536,'2021 CC'!$B$2:$B$536),IF($F$1="FEMA 2023",LOOKUP(I93,'2023 CC'!$A$3:$A$549,'2023 CC'!$B$3:$B$549),"Input Description"))))))</f>
        <v/>
      </c>
      <c r="I93" s="314"/>
      <c r="J93" s="9">
        <f>IF(I93="",0,IF($F$1="FEMA 2015",LOOKUP(I93,'2015 CC'!$A$3:$A$454,'2015 CC'!$H$3:$H$454),IF($F$1="FEMA 2017",LOOKUP(I93,'2017 CC'!$A$3:$A$462,'2017 CC'!$H$3:$H$462),IF($F$1="FEMA 2019",LOOKUP(I93,'2019 CC'!$A$3:$A$498,'2019 CC'!$H$3:$H$498),IF($F$1="FEMA 2021",LOOKUP(I93,'2021 CC'!$A$2:$A$536,'2021 CC'!$H$2:$H$536),IF($F$1="FEMA 2023",LOOKUP(I93,'2023 CC'!$A$3:$A$549,'2023 CC'!$H$3:$H$549),"Input Rate"))))))</f>
        <v>0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120">
        <f t="shared" ref="AP93:AP97" si="11">SUM(K93:AO93)</f>
        <v>0</v>
      </c>
      <c r="AQ93" s="121">
        <f t="shared" ref="AQ93:AQ97" si="12">AP93*J93</f>
        <v>0</v>
      </c>
    </row>
    <row r="94" spans="1:43" x14ac:dyDescent="0.25">
      <c r="A94" s="55">
        <f t="shared" si="10"/>
        <v>91</v>
      </c>
      <c r="B94" s="55" t="s">
        <v>1748</v>
      </c>
      <c r="C94" s="55" t="s">
        <v>1747</v>
      </c>
      <c r="D94" s="54"/>
      <c r="E94" s="2"/>
      <c r="F94" s="6"/>
      <c r="G94" s="6"/>
      <c r="H94" s="8" t="str">
        <f>IF(I94="","",IF($F$1="FEMA 2015",LOOKUP(I94,'2015 CC'!$A$3:$A$454,'2015 CC'!$B$3:$B$454),IF($F$1="FEMA 2017",LOOKUP(I94,'2017 CC'!$A$3:$A$462,'2017 CC'!$B$3:$B$462),IF($F$1="FEMA 2019",LOOKUP(I94,'2019 CC'!$A$3:$A$498,'2019 CC'!$B$3:$B$498),IF($F$1="FEMA 2021",LOOKUP(I94,'2021 CC'!$A$2:$A$536,'2021 CC'!$B$2:$B$536),IF($F$1="FEMA 2023",LOOKUP(I94,'2023 CC'!$A$3:$A$549,'2023 CC'!$B$3:$B$549),"Input Description"))))))</f>
        <v/>
      </c>
      <c r="I94" s="314"/>
      <c r="J94" s="9">
        <f>IF(I94="",0,IF($F$1="FEMA 2015",LOOKUP(I94,'2015 CC'!$A$3:$A$454,'2015 CC'!$H$3:$H$454),IF($F$1="FEMA 2017",LOOKUP(I94,'2017 CC'!$A$3:$A$462,'2017 CC'!$H$3:$H$462),IF($F$1="FEMA 2019",LOOKUP(I94,'2019 CC'!$A$3:$A$498,'2019 CC'!$H$3:$H$498),IF($F$1="FEMA 2021",LOOKUP(I94,'2021 CC'!$A$2:$A$536,'2021 CC'!$H$2:$H$536),IF($F$1="FEMA 2023",LOOKUP(I94,'2023 CC'!$A$3:$A$549,'2023 CC'!$H$3:$H$549),"Input Rate"))))))</f>
        <v>0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120">
        <f t="shared" si="11"/>
        <v>0</v>
      </c>
      <c r="AQ94" s="121">
        <f t="shared" si="12"/>
        <v>0</v>
      </c>
    </row>
    <row r="95" spans="1:43" x14ac:dyDescent="0.25">
      <c r="A95" s="55">
        <f t="shared" si="10"/>
        <v>92</v>
      </c>
      <c r="B95" s="55" t="s">
        <v>1748</v>
      </c>
      <c r="C95" s="55" t="s">
        <v>1747</v>
      </c>
      <c r="D95" s="54"/>
      <c r="E95" s="2"/>
      <c r="F95" s="6"/>
      <c r="G95" s="6"/>
      <c r="H95" s="8" t="str">
        <f>IF(I95="","",IF($F$1="FEMA 2015",LOOKUP(I95,'2015 CC'!$A$3:$A$454,'2015 CC'!$B$3:$B$454),IF($F$1="FEMA 2017",LOOKUP(I95,'2017 CC'!$A$3:$A$462,'2017 CC'!$B$3:$B$462),IF($F$1="FEMA 2019",LOOKUP(I95,'2019 CC'!$A$3:$A$498,'2019 CC'!$B$3:$B$498),IF($F$1="FEMA 2021",LOOKUP(I95,'2021 CC'!$A$2:$A$536,'2021 CC'!$B$2:$B$536),IF($F$1="FEMA 2023",LOOKUP(I95,'2023 CC'!$A$3:$A$549,'2023 CC'!$B$3:$B$549),"Input Description"))))))</f>
        <v/>
      </c>
      <c r="I95" s="314"/>
      <c r="J95" s="9">
        <f>IF(I95="",0,IF($F$1="FEMA 2015",LOOKUP(I95,'2015 CC'!$A$3:$A$454,'2015 CC'!$H$3:$H$454),IF($F$1="FEMA 2017",LOOKUP(I95,'2017 CC'!$A$3:$A$462,'2017 CC'!$H$3:$H$462),IF($F$1="FEMA 2019",LOOKUP(I95,'2019 CC'!$A$3:$A$498,'2019 CC'!$H$3:$H$498),IF($F$1="FEMA 2021",LOOKUP(I95,'2021 CC'!$A$2:$A$536,'2021 CC'!$H$2:$H$536),IF($F$1="FEMA 2023",LOOKUP(I95,'2023 CC'!$A$3:$A$549,'2023 CC'!$H$3:$H$549),"Input Rate"))))))</f>
        <v>0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120">
        <f t="shared" si="11"/>
        <v>0</v>
      </c>
      <c r="AQ95" s="121">
        <f t="shared" si="12"/>
        <v>0</v>
      </c>
    </row>
    <row r="96" spans="1:43" x14ac:dyDescent="0.25">
      <c r="A96" s="55">
        <f t="shared" si="10"/>
        <v>93</v>
      </c>
      <c r="B96" s="55" t="s">
        <v>1748</v>
      </c>
      <c r="C96" s="55" t="s">
        <v>1747</v>
      </c>
      <c r="D96" s="54"/>
      <c r="E96" s="2"/>
      <c r="F96" s="6"/>
      <c r="G96" s="6"/>
      <c r="H96" s="8" t="str">
        <f>IF(I96="","",IF($F$1="FEMA 2015",LOOKUP(I96,'2015 CC'!$A$3:$A$454,'2015 CC'!$B$3:$B$454),IF($F$1="FEMA 2017",LOOKUP(I96,'2017 CC'!$A$3:$A$462,'2017 CC'!$B$3:$B$462),IF($F$1="FEMA 2019",LOOKUP(I96,'2019 CC'!$A$3:$A$498,'2019 CC'!$B$3:$B$498),IF($F$1="FEMA 2021",LOOKUP(I96,'2021 CC'!$A$2:$A$536,'2021 CC'!$B$2:$B$536),IF($F$1="FEMA 2023",LOOKUP(I96,'2023 CC'!$A$3:$A$549,'2023 CC'!$B$3:$B$549),"Input Description"))))))</f>
        <v/>
      </c>
      <c r="I96" s="314"/>
      <c r="J96" s="9">
        <f>IF(I96="",0,IF($F$1="FEMA 2015",LOOKUP(I96,'2015 CC'!$A$3:$A$454,'2015 CC'!$H$3:$H$454),IF($F$1="FEMA 2017",LOOKUP(I96,'2017 CC'!$A$3:$A$462,'2017 CC'!$H$3:$H$462),IF($F$1="FEMA 2019",LOOKUP(I96,'2019 CC'!$A$3:$A$498,'2019 CC'!$H$3:$H$498),IF($F$1="FEMA 2021",LOOKUP(I96,'2021 CC'!$A$2:$A$536,'2021 CC'!$H$2:$H$536),IF($F$1="FEMA 2023",LOOKUP(I96,'2023 CC'!$A$3:$A$549,'2023 CC'!$H$3:$H$549),"Input Rate"))))))</f>
        <v>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120">
        <f t="shared" si="11"/>
        <v>0</v>
      </c>
      <c r="AQ96" s="121">
        <f t="shared" si="12"/>
        <v>0</v>
      </c>
    </row>
    <row r="97" spans="1:43" x14ac:dyDescent="0.25">
      <c r="A97" s="55">
        <f t="shared" si="10"/>
        <v>94</v>
      </c>
      <c r="B97" s="55" t="s">
        <v>1748</v>
      </c>
      <c r="C97" s="55" t="s">
        <v>1747</v>
      </c>
      <c r="D97" s="54"/>
      <c r="E97" s="2"/>
      <c r="F97" s="6"/>
      <c r="G97" s="6"/>
      <c r="H97" s="8" t="str">
        <f>IF(I97="","",IF($F$1="FEMA 2015",LOOKUP(I97,'2015 CC'!$A$3:$A$454,'2015 CC'!$B$3:$B$454),IF($F$1="FEMA 2017",LOOKUP(I97,'2017 CC'!$A$3:$A$462,'2017 CC'!$B$3:$B$462),IF($F$1="FEMA 2019",LOOKUP(I97,'2019 CC'!$A$3:$A$498,'2019 CC'!$B$3:$B$498),IF($F$1="FEMA 2021",LOOKUP(I97,'2021 CC'!$A$2:$A$536,'2021 CC'!$B$2:$B$536),IF($F$1="FEMA 2023",LOOKUP(I97,'2023 CC'!$A$3:$A$549,'2023 CC'!$B$3:$B$549),"Input Description"))))))</f>
        <v/>
      </c>
      <c r="I97" s="314"/>
      <c r="J97" s="9">
        <f>IF(I97="",0,IF($F$1="FEMA 2015",LOOKUP(I97,'2015 CC'!$A$3:$A$454,'2015 CC'!$H$3:$H$454),IF($F$1="FEMA 2017",LOOKUP(I97,'2017 CC'!$A$3:$A$462,'2017 CC'!$H$3:$H$462),IF($F$1="FEMA 2019",LOOKUP(I97,'2019 CC'!$A$3:$A$498,'2019 CC'!$H$3:$H$498),IF($F$1="FEMA 2021",LOOKUP(I97,'2021 CC'!$A$2:$A$536,'2021 CC'!$H$2:$H$536),IF($F$1="FEMA 2023",LOOKUP(I97,'2023 CC'!$A$3:$A$549,'2023 CC'!$H$3:$H$549),"Input Rate"))))))</f>
        <v>0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120">
        <f t="shared" si="11"/>
        <v>0</v>
      </c>
      <c r="AQ97" s="121">
        <f t="shared" si="12"/>
        <v>0</v>
      </c>
    </row>
    <row r="98" spans="1:43" x14ac:dyDescent="0.25">
      <c r="A98" s="55">
        <f t="shared" ref="A98:A108" si="13">A97+1</f>
        <v>95</v>
      </c>
      <c r="B98" s="55" t="s">
        <v>1748</v>
      </c>
      <c r="C98" s="55" t="s">
        <v>1747</v>
      </c>
      <c r="D98" s="54"/>
      <c r="E98" s="2"/>
      <c r="F98" s="6"/>
      <c r="G98" s="6"/>
      <c r="H98" s="8" t="str">
        <f>IF(I98="","",IF($F$1="FEMA 2015",LOOKUP(I98,'2015 CC'!$A$3:$A$454,'2015 CC'!$B$3:$B$454),IF($F$1="FEMA 2017",LOOKUP(I98,'2017 CC'!$A$3:$A$462,'2017 CC'!$B$3:$B$462),IF($F$1="FEMA 2019",LOOKUP(I98,'2019 CC'!$A$3:$A$498,'2019 CC'!$B$3:$B$498),IF($F$1="FEMA 2021",LOOKUP(I98,'2021 CC'!$A$2:$A$536,'2021 CC'!$B$2:$B$536),IF($F$1="FEMA 2023",LOOKUP(I98,'2023 CC'!$A$3:$A$549,'2023 CC'!$B$3:$B$549),"Input Description"))))))</f>
        <v/>
      </c>
      <c r="I98" s="314"/>
      <c r="J98" s="9">
        <f>IF(I98="",0,IF($F$1="FEMA 2015",LOOKUP(I98,'2015 CC'!$A$3:$A$454,'2015 CC'!$H$3:$H$454),IF($F$1="FEMA 2017",LOOKUP(I98,'2017 CC'!$A$3:$A$462,'2017 CC'!$H$3:$H$462),IF($F$1="FEMA 2019",LOOKUP(I98,'2019 CC'!$A$3:$A$498,'2019 CC'!$H$3:$H$498),IF($F$1="FEMA 2021",LOOKUP(I98,'2021 CC'!$A$2:$A$536,'2021 CC'!$H$2:$H$536),IF($F$1="FEMA 2023",LOOKUP(I98,'2023 CC'!$A$3:$A$549,'2023 CC'!$H$3:$H$549),"Input Rate"))))))</f>
        <v>0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120">
        <f t="shared" ref="AP98:AP108" si="14">SUM(K98:AO98)</f>
        <v>0</v>
      </c>
      <c r="AQ98" s="121">
        <f t="shared" ref="AQ98:AQ108" si="15">AP98*J98</f>
        <v>0</v>
      </c>
    </row>
    <row r="99" spans="1:43" x14ac:dyDescent="0.25">
      <c r="A99" s="55">
        <f t="shared" si="13"/>
        <v>96</v>
      </c>
      <c r="B99" s="55" t="s">
        <v>1748</v>
      </c>
      <c r="C99" s="55" t="s">
        <v>1747</v>
      </c>
      <c r="D99" s="54"/>
      <c r="E99" s="2"/>
      <c r="F99" s="6"/>
      <c r="G99" s="6"/>
      <c r="H99" s="8" t="str">
        <f>IF(I99="","",IF($F$1="FEMA 2015",LOOKUP(I99,'2015 CC'!$A$3:$A$454,'2015 CC'!$B$3:$B$454),IF($F$1="FEMA 2017",LOOKUP(I99,'2017 CC'!$A$3:$A$462,'2017 CC'!$B$3:$B$462),IF($F$1="FEMA 2019",LOOKUP(I99,'2019 CC'!$A$3:$A$498,'2019 CC'!$B$3:$B$498),IF($F$1="FEMA 2021",LOOKUP(I99,'2021 CC'!$A$2:$A$536,'2021 CC'!$B$2:$B$536),IF($F$1="FEMA 2023",LOOKUP(I99,'2023 CC'!$A$3:$A$549,'2023 CC'!$B$3:$B$549),"Input Description"))))))</f>
        <v/>
      </c>
      <c r="I99" s="314"/>
      <c r="J99" s="9">
        <f>IF(I99="",0,IF($F$1="FEMA 2015",LOOKUP(I99,'2015 CC'!$A$3:$A$454,'2015 CC'!$H$3:$H$454),IF($F$1="FEMA 2017",LOOKUP(I99,'2017 CC'!$A$3:$A$462,'2017 CC'!$H$3:$H$462),IF($F$1="FEMA 2019",LOOKUP(I99,'2019 CC'!$A$3:$A$498,'2019 CC'!$H$3:$H$498),IF($F$1="FEMA 2021",LOOKUP(I99,'2021 CC'!$A$2:$A$536,'2021 CC'!$H$2:$H$536),IF($F$1="FEMA 2023",LOOKUP(I99,'2023 CC'!$A$3:$A$549,'2023 CC'!$H$3:$H$549),"Input Rate"))))))</f>
        <v>0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120">
        <f t="shared" si="14"/>
        <v>0</v>
      </c>
      <c r="AQ99" s="121">
        <f t="shared" si="15"/>
        <v>0</v>
      </c>
    </row>
    <row r="100" spans="1:43" x14ac:dyDescent="0.25">
      <c r="A100" s="55">
        <f t="shared" si="13"/>
        <v>97</v>
      </c>
      <c r="B100" s="55" t="s">
        <v>1748</v>
      </c>
      <c r="C100" s="55" t="s">
        <v>1747</v>
      </c>
      <c r="D100" s="54"/>
      <c r="E100" s="2"/>
      <c r="F100" s="6"/>
      <c r="G100" s="6"/>
      <c r="H100" s="8" t="str">
        <f>IF(I100="","",IF($F$1="FEMA 2015",LOOKUP(I100,'2015 CC'!$A$3:$A$454,'2015 CC'!$B$3:$B$454),IF($F$1="FEMA 2017",LOOKUP(I100,'2017 CC'!$A$3:$A$462,'2017 CC'!$B$3:$B$462),IF($F$1="FEMA 2019",LOOKUP(I100,'2019 CC'!$A$3:$A$498,'2019 CC'!$B$3:$B$498),IF($F$1="FEMA 2021",LOOKUP(I100,'2021 CC'!$A$2:$A$536,'2021 CC'!$B$2:$B$536),IF($F$1="FEMA 2023",LOOKUP(I100,'2023 CC'!$A$3:$A$549,'2023 CC'!$B$3:$B$549),"Input Description"))))))</f>
        <v/>
      </c>
      <c r="I100" s="314"/>
      <c r="J100" s="9">
        <f>IF(I100="",0,IF($F$1="FEMA 2015",LOOKUP(I100,'2015 CC'!$A$3:$A$454,'2015 CC'!$H$3:$H$454),IF($F$1="FEMA 2017",LOOKUP(I100,'2017 CC'!$A$3:$A$462,'2017 CC'!$H$3:$H$462),IF($F$1="FEMA 2019",LOOKUP(I100,'2019 CC'!$A$3:$A$498,'2019 CC'!$H$3:$H$498),IF($F$1="FEMA 2021",LOOKUP(I100,'2021 CC'!$A$2:$A$536,'2021 CC'!$H$2:$H$536),IF($F$1="FEMA 2023",LOOKUP(I100,'2023 CC'!$A$3:$A$549,'2023 CC'!$H$3:$H$549),"Input Rate"))))))</f>
        <v>0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120">
        <f t="shared" si="14"/>
        <v>0</v>
      </c>
      <c r="AQ100" s="121">
        <f t="shared" si="15"/>
        <v>0</v>
      </c>
    </row>
    <row r="101" spans="1:43" x14ac:dyDescent="0.25">
      <c r="A101" s="55">
        <f t="shared" si="13"/>
        <v>98</v>
      </c>
      <c r="B101" s="55" t="s">
        <v>1748</v>
      </c>
      <c r="C101" s="55" t="s">
        <v>1747</v>
      </c>
      <c r="D101" s="54"/>
      <c r="E101" s="2"/>
      <c r="F101" s="6"/>
      <c r="G101" s="6"/>
      <c r="H101" s="8" t="str">
        <f>IF(I101="","",IF($F$1="FEMA 2015",LOOKUP(I101,'2015 CC'!$A$3:$A$454,'2015 CC'!$B$3:$B$454),IF($F$1="FEMA 2017",LOOKUP(I101,'2017 CC'!$A$3:$A$462,'2017 CC'!$B$3:$B$462),IF($F$1="FEMA 2019",LOOKUP(I101,'2019 CC'!$A$3:$A$498,'2019 CC'!$B$3:$B$498),IF($F$1="FEMA 2021",LOOKUP(I101,'2021 CC'!$A$2:$A$536,'2021 CC'!$B$2:$B$536),IF($F$1="FEMA 2023",LOOKUP(I101,'2023 CC'!$A$3:$A$549,'2023 CC'!$B$3:$B$549),"Input Description"))))))</f>
        <v/>
      </c>
      <c r="I101" s="314"/>
      <c r="J101" s="9">
        <f>IF(I101="",0,IF($F$1="FEMA 2015",LOOKUP(I101,'2015 CC'!$A$3:$A$454,'2015 CC'!$H$3:$H$454),IF($F$1="FEMA 2017",LOOKUP(I101,'2017 CC'!$A$3:$A$462,'2017 CC'!$H$3:$H$462),IF($F$1="FEMA 2019",LOOKUP(I101,'2019 CC'!$A$3:$A$498,'2019 CC'!$H$3:$H$498),IF($F$1="FEMA 2021",LOOKUP(I101,'2021 CC'!$A$2:$A$536,'2021 CC'!$H$2:$H$536),IF($F$1="FEMA 2023",LOOKUP(I101,'2023 CC'!$A$3:$A$549,'2023 CC'!$H$3:$H$549),"Input Rate"))))))</f>
        <v>0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120">
        <f t="shared" si="14"/>
        <v>0</v>
      </c>
      <c r="AQ101" s="121">
        <f t="shared" si="15"/>
        <v>0</v>
      </c>
    </row>
    <row r="102" spans="1:43" x14ac:dyDescent="0.25">
      <c r="A102" s="55">
        <f t="shared" si="13"/>
        <v>99</v>
      </c>
      <c r="B102" s="55" t="s">
        <v>1748</v>
      </c>
      <c r="C102" s="55" t="s">
        <v>1747</v>
      </c>
      <c r="D102" s="54"/>
      <c r="E102" s="2"/>
      <c r="F102" s="6"/>
      <c r="G102" s="6"/>
      <c r="H102" s="8" t="str">
        <f>IF(I102="","",IF($F$1="FEMA 2015",LOOKUP(I102,'2015 CC'!$A$3:$A$454,'2015 CC'!$B$3:$B$454),IF($F$1="FEMA 2017",LOOKUP(I102,'2017 CC'!$A$3:$A$462,'2017 CC'!$B$3:$B$462),IF($F$1="FEMA 2019",LOOKUP(I102,'2019 CC'!$A$3:$A$498,'2019 CC'!$B$3:$B$498),IF($F$1="FEMA 2021",LOOKUP(I102,'2021 CC'!$A$2:$A$536,'2021 CC'!$B$2:$B$536),IF($F$1="FEMA 2023",LOOKUP(I102,'2023 CC'!$A$3:$A$549,'2023 CC'!$B$3:$B$549),"Input Description"))))))</f>
        <v/>
      </c>
      <c r="I102" s="314"/>
      <c r="J102" s="9">
        <f>IF(I102="",0,IF($F$1="FEMA 2015",LOOKUP(I102,'2015 CC'!$A$3:$A$454,'2015 CC'!$H$3:$H$454),IF($F$1="FEMA 2017",LOOKUP(I102,'2017 CC'!$A$3:$A$462,'2017 CC'!$H$3:$H$462),IF($F$1="FEMA 2019",LOOKUP(I102,'2019 CC'!$A$3:$A$498,'2019 CC'!$H$3:$H$498),IF($F$1="FEMA 2021",LOOKUP(I102,'2021 CC'!$A$2:$A$536,'2021 CC'!$H$2:$H$536),IF($F$1="FEMA 2023",LOOKUP(I102,'2023 CC'!$A$3:$A$549,'2023 CC'!$H$3:$H$549),"Input Rate"))))))</f>
        <v>0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120">
        <f t="shared" si="14"/>
        <v>0</v>
      </c>
      <c r="AQ102" s="121">
        <f t="shared" si="15"/>
        <v>0</v>
      </c>
    </row>
    <row r="103" spans="1:43" x14ac:dyDescent="0.25">
      <c r="A103" s="55">
        <f t="shared" si="13"/>
        <v>100</v>
      </c>
      <c r="B103" s="55" t="s">
        <v>1748</v>
      </c>
      <c r="C103" s="55" t="s">
        <v>1747</v>
      </c>
      <c r="D103" s="54"/>
      <c r="E103" s="2"/>
      <c r="F103" s="6"/>
      <c r="G103" s="6"/>
      <c r="H103" s="8" t="str">
        <f>IF(I103="","",IF($F$1="FEMA 2015",LOOKUP(I103,'2015 CC'!$A$3:$A$454,'2015 CC'!$B$3:$B$454),IF($F$1="FEMA 2017",LOOKUP(I103,'2017 CC'!$A$3:$A$462,'2017 CC'!$B$3:$B$462),IF($F$1="FEMA 2019",LOOKUP(I103,'2019 CC'!$A$3:$A$498,'2019 CC'!$B$3:$B$498),IF($F$1="FEMA 2021",LOOKUP(I103,'2021 CC'!$A$2:$A$536,'2021 CC'!$B$2:$B$536),IF($F$1="FEMA 2023",LOOKUP(I103,'2023 CC'!$A$3:$A$549,'2023 CC'!$B$3:$B$549),"Input Description"))))))</f>
        <v/>
      </c>
      <c r="I103" s="314"/>
      <c r="J103" s="9">
        <f>IF(I103="",0,IF($F$1="FEMA 2015",LOOKUP(I103,'2015 CC'!$A$3:$A$454,'2015 CC'!$H$3:$H$454),IF($F$1="FEMA 2017",LOOKUP(I103,'2017 CC'!$A$3:$A$462,'2017 CC'!$H$3:$H$462),IF($F$1="FEMA 2019",LOOKUP(I103,'2019 CC'!$A$3:$A$498,'2019 CC'!$H$3:$H$498),IF($F$1="FEMA 2021",LOOKUP(I103,'2021 CC'!$A$2:$A$536,'2021 CC'!$H$2:$H$536),IF($F$1="FEMA 2023",LOOKUP(I103,'2023 CC'!$A$3:$A$549,'2023 CC'!$H$3:$H$549),"Input Rate"))))))</f>
        <v>0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120">
        <f t="shared" si="14"/>
        <v>0</v>
      </c>
      <c r="AQ103" s="121">
        <f t="shared" si="15"/>
        <v>0</v>
      </c>
    </row>
    <row r="104" spans="1:43" x14ac:dyDescent="0.25">
      <c r="A104" s="55">
        <f t="shared" si="13"/>
        <v>101</v>
      </c>
      <c r="B104" s="55" t="s">
        <v>1748</v>
      </c>
      <c r="C104" s="55" t="s">
        <v>1747</v>
      </c>
      <c r="D104" s="54"/>
      <c r="E104" s="2"/>
      <c r="F104" s="6"/>
      <c r="G104" s="6"/>
      <c r="H104" s="8" t="str">
        <f>IF(I104="","",IF($F$1="FEMA 2015",LOOKUP(I104,'2015 CC'!$A$3:$A$454,'2015 CC'!$B$3:$B$454),IF($F$1="FEMA 2017",LOOKUP(I104,'2017 CC'!$A$3:$A$462,'2017 CC'!$B$3:$B$462),IF($F$1="FEMA 2019",LOOKUP(I104,'2019 CC'!$A$3:$A$498,'2019 CC'!$B$3:$B$498),IF($F$1="FEMA 2021",LOOKUP(I104,'2021 CC'!$A$2:$A$536,'2021 CC'!$B$2:$B$536),IF($F$1="FEMA 2023",LOOKUP(I104,'2023 CC'!$A$3:$A$549,'2023 CC'!$B$3:$B$549),"Input Description"))))))</f>
        <v/>
      </c>
      <c r="I104" s="314"/>
      <c r="J104" s="9">
        <f>IF(I104="",0,IF($F$1="FEMA 2015",LOOKUP(I104,'2015 CC'!$A$3:$A$454,'2015 CC'!$H$3:$H$454),IF($F$1="FEMA 2017",LOOKUP(I104,'2017 CC'!$A$3:$A$462,'2017 CC'!$H$3:$H$462),IF($F$1="FEMA 2019",LOOKUP(I104,'2019 CC'!$A$3:$A$498,'2019 CC'!$H$3:$H$498),IF($F$1="FEMA 2021",LOOKUP(I104,'2021 CC'!$A$2:$A$536,'2021 CC'!$H$2:$H$536),IF($F$1="FEMA 2023",LOOKUP(I104,'2023 CC'!$A$3:$A$549,'2023 CC'!$H$3:$H$549),"Input Rate"))))))</f>
        <v>0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120">
        <f t="shared" si="14"/>
        <v>0</v>
      </c>
      <c r="AQ104" s="121">
        <f t="shared" si="15"/>
        <v>0</v>
      </c>
    </row>
    <row r="105" spans="1:43" x14ac:dyDescent="0.25">
      <c r="A105" s="55">
        <f t="shared" si="13"/>
        <v>102</v>
      </c>
      <c r="B105" s="55" t="s">
        <v>1748</v>
      </c>
      <c r="C105" s="55" t="s">
        <v>1747</v>
      </c>
      <c r="D105" s="54"/>
      <c r="E105" s="2"/>
      <c r="F105" s="6"/>
      <c r="G105" s="6"/>
      <c r="H105" s="8" t="str">
        <f>IF(I105="","",IF($F$1="FEMA 2015",LOOKUP(I105,'2015 CC'!$A$3:$A$454,'2015 CC'!$B$3:$B$454),IF($F$1="FEMA 2017",LOOKUP(I105,'2017 CC'!$A$3:$A$462,'2017 CC'!$B$3:$B$462),IF($F$1="FEMA 2019",LOOKUP(I105,'2019 CC'!$A$3:$A$498,'2019 CC'!$B$3:$B$498),IF($F$1="FEMA 2021",LOOKUP(I105,'2021 CC'!$A$2:$A$536,'2021 CC'!$B$2:$B$536),IF($F$1="FEMA 2023",LOOKUP(I105,'2023 CC'!$A$3:$A$549,'2023 CC'!$B$3:$B$549),"Input Description"))))))</f>
        <v/>
      </c>
      <c r="I105" s="314"/>
      <c r="J105" s="9">
        <f>IF(I105="",0,IF($F$1="FEMA 2015",LOOKUP(I105,'2015 CC'!$A$3:$A$454,'2015 CC'!$H$3:$H$454),IF($F$1="FEMA 2017",LOOKUP(I105,'2017 CC'!$A$3:$A$462,'2017 CC'!$H$3:$H$462),IF($F$1="FEMA 2019",LOOKUP(I105,'2019 CC'!$A$3:$A$498,'2019 CC'!$H$3:$H$498),IF($F$1="FEMA 2021",LOOKUP(I105,'2021 CC'!$A$2:$A$536,'2021 CC'!$H$2:$H$536),IF($F$1="FEMA 2023",LOOKUP(I105,'2023 CC'!$A$3:$A$549,'2023 CC'!$H$3:$H$549),"Input Rate"))))))</f>
        <v>0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120">
        <f t="shared" si="14"/>
        <v>0</v>
      </c>
      <c r="AQ105" s="121">
        <f t="shared" si="15"/>
        <v>0</v>
      </c>
    </row>
    <row r="106" spans="1:43" x14ac:dyDescent="0.25">
      <c r="A106" s="55">
        <f t="shared" si="13"/>
        <v>103</v>
      </c>
      <c r="B106" s="55" t="s">
        <v>1748</v>
      </c>
      <c r="C106" s="55" t="s">
        <v>1747</v>
      </c>
      <c r="D106" s="54"/>
      <c r="E106" s="2"/>
      <c r="F106" s="6"/>
      <c r="G106" s="6"/>
      <c r="H106" s="8" t="str">
        <f>IF(I106="","",IF($F$1="FEMA 2015",LOOKUP(I106,'2015 CC'!$A$3:$A$454,'2015 CC'!$B$3:$B$454),IF($F$1="FEMA 2017",LOOKUP(I106,'2017 CC'!$A$3:$A$462,'2017 CC'!$B$3:$B$462),IF($F$1="FEMA 2019",LOOKUP(I106,'2019 CC'!$A$3:$A$498,'2019 CC'!$B$3:$B$498),IF($F$1="FEMA 2021",LOOKUP(I106,'2021 CC'!$A$2:$A$536,'2021 CC'!$B$2:$B$536),IF($F$1="FEMA 2023",LOOKUP(I106,'2023 CC'!$A$3:$A$549,'2023 CC'!$B$3:$B$549),"Input Description"))))))</f>
        <v/>
      </c>
      <c r="I106" s="314"/>
      <c r="J106" s="9">
        <f>IF(I106="",0,IF($F$1="FEMA 2015",LOOKUP(I106,'2015 CC'!$A$3:$A$454,'2015 CC'!$H$3:$H$454),IF($F$1="FEMA 2017",LOOKUP(I106,'2017 CC'!$A$3:$A$462,'2017 CC'!$H$3:$H$462),IF($F$1="FEMA 2019",LOOKUP(I106,'2019 CC'!$A$3:$A$498,'2019 CC'!$H$3:$H$498),IF($F$1="FEMA 2021",LOOKUP(I106,'2021 CC'!$A$2:$A$536,'2021 CC'!$H$2:$H$536),IF($F$1="FEMA 2023",LOOKUP(I106,'2023 CC'!$A$3:$A$549,'2023 CC'!$H$3:$H$549),"Input Rate"))))))</f>
        <v>0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120">
        <f t="shared" si="14"/>
        <v>0</v>
      </c>
      <c r="AQ106" s="121">
        <f t="shared" si="15"/>
        <v>0</v>
      </c>
    </row>
    <row r="107" spans="1:43" x14ac:dyDescent="0.25">
      <c r="A107" s="55">
        <f t="shared" si="13"/>
        <v>104</v>
      </c>
      <c r="B107" s="55" t="s">
        <v>1748</v>
      </c>
      <c r="C107" s="55" t="s">
        <v>1747</v>
      </c>
      <c r="D107" s="54"/>
      <c r="E107" s="2"/>
      <c r="F107" s="6"/>
      <c r="G107" s="6"/>
      <c r="H107" s="8" t="str">
        <f>IF(I107="","",IF($F$1="FEMA 2015",LOOKUP(I107,'2015 CC'!$A$3:$A$454,'2015 CC'!$B$3:$B$454),IF($F$1="FEMA 2017",LOOKUP(I107,'2017 CC'!$A$3:$A$462,'2017 CC'!$B$3:$B$462),IF($F$1="FEMA 2019",LOOKUP(I107,'2019 CC'!$A$3:$A$498,'2019 CC'!$B$3:$B$498),IF($F$1="FEMA 2021",LOOKUP(I107,'2021 CC'!$A$2:$A$536,'2021 CC'!$B$2:$B$536),IF($F$1="FEMA 2023",LOOKUP(I107,'2023 CC'!$A$3:$A$549,'2023 CC'!$B$3:$B$549),"Input Description"))))))</f>
        <v/>
      </c>
      <c r="I107" s="314"/>
      <c r="J107" s="9">
        <f>IF(I107="",0,IF($F$1="FEMA 2015",LOOKUP(I107,'2015 CC'!$A$3:$A$454,'2015 CC'!$H$3:$H$454),IF($F$1="FEMA 2017",LOOKUP(I107,'2017 CC'!$A$3:$A$462,'2017 CC'!$H$3:$H$462),IF($F$1="FEMA 2019",LOOKUP(I107,'2019 CC'!$A$3:$A$498,'2019 CC'!$H$3:$H$498),IF($F$1="FEMA 2021",LOOKUP(I107,'2021 CC'!$A$2:$A$536,'2021 CC'!$H$2:$H$536),IF($F$1="FEMA 2023",LOOKUP(I107,'2023 CC'!$A$3:$A$549,'2023 CC'!$H$3:$H$549),"Input Rate"))))))</f>
        <v>0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120">
        <f t="shared" si="14"/>
        <v>0</v>
      </c>
      <c r="AQ107" s="121">
        <f t="shared" si="15"/>
        <v>0</v>
      </c>
    </row>
    <row r="108" spans="1:43" x14ac:dyDescent="0.25">
      <c r="A108" s="55">
        <f t="shared" si="13"/>
        <v>105</v>
      </c>
      <c r="B108" s="55" t="s">
        <v>1748</v>
      </c>
      <c r="C108" s="55" t="s">
        <v>1747</v>
      </c>
      <c r="D108" s="54"/>
      <c r="E108" s="2"/>
      <c r="F108" s="6"/>
      <c r="G108" s="6"/>
      <c r="H108" s="8" t="str">
        <f>IF(I108="","",IF($F$1="FEMA 2015",LOOKUP(I108,'2015 CC'!$A$3:$A$454,'2015 CC'!$B$3:$B$454),IF($F$1="FEMA 2017",LOOKUP(I108,'2017 CC'!$A$3:$A$462,'2017 CC'!$B$3:$B$462),IF($F$1="FEMA 2019",LOOKUP(I108,'2019 CC'!$A$3:$A$498,'2019 CC'!$B$3:$B$498),IF($F$1="FEMA 2021",LOOKUP(I108,'2021 CC'!$A$2:$A$536,'2021 CC'!$B$2:$B$536),IF($F$1="FEMA 2023",LOOKUP(I108,'2023 CC'!$A$3:$A$549,'2023 CC'!$B$3:$B$549),"Input Description"))))))</f>
        <v/>
      </c>
      <c r="I108" s="314"/>
      <c r="J108" s="9">
        <f>IF(I108="",0,IF($F$1="FEMA 2015",LOOKUP(I108,'2015 CC'!$A$3:$A$454,'2015 CC'!$H$3:$H$454),IF($F$1="FEMA 2017",LOOKUP(I108,'2017 CC'!$A$3:$A$462,'2017 CC'!$H$3:$H$462),IF($F$1="FEMA 2019",LOOKUP(I108,'2019 CC'!$A$3:$A$498,'2019 CC'!$H$3:$H$498),IF($F$1="FEMA 2021",LOOKUP(I108,'2021 CC'!$A$2:$A$536,'2021 CC'!$H$2:$H$536),IF($F$1="FEMA 2023",LOOKUP(I108,'2023 CC'!$A$3:$A$549,'2023 CC'!$H$3:$H$549),"Input Rate"))))))</f>
        <v>0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120">
        <f t="shared" si="14"/>
        <v>0</v>
      </c>
      <c r="AQ108" s="121">
        <f t="shared" si="15"/>
        <v>0</v>
      </c>
    </row>
    <row r="109" spans="1:43" x14ac:dyDescent="0.25">
      <c r="A109" s="55">
        <f t="shared" si="10"/>
        <v>106</v>
      </c>
      <c r="B109" s="55" t="s">
        <v>1748</v>
      </c>
      <c r="C109" s="55" t="s">
        <v>1747</v>
      </c>
      <c r="D109" s="54"/>
      <c r="E109" s="2"/>
      <c r="F109" s="6"/>
      <c r="G109" s="6"/>
      <c r="H109" s="8" t="str">
        <f>IF(I109="","",IF($F$1="FEMA 2015",LOOKUP(I109,'2015 CC'!$A$3:$A$454,'2015 CC'!$B$3:$B$454),IF($F$1="FEMA 2017",LOOKUP(I109,'2017 CC'!$A$3:$A$462,'2017 CC'!$B$3:$B$462),IF($F$1="FEMA 2019",LOOKUP(I109,'2019 CC'!$A$3:$A$498,'2019 CC'!$B$3:$B$498),IF($F$1="FEMA 2021",LOOKUP(I109,'2021 CC'!$A$2:$A$536,'2021 CC'!$B$2:$B$536),IF($F$1="FEMA 2023",LOOKUP(I109,'2023 CC'!$A$3:$A$549,'2023 CC'!$B$3:$B$549),"Input Description"))))))</f>
        <v/>
      </c>
      <c r="I109" s="314"/>
      <c r="J109" s="9">
        <f>IF(I109="",0,IF($F$1="FEMA 2015",LOOKUP(I109,'2015 CC'!$A$3:$A$454,'2015 CC'!$H$3:$H$454),IF($F$1="FEMA 2017",LOOKUP(I109,'2017 CC'!$A$3:$A$462,'2017 CC'!$H$3:$H$462),IF($F$1="FEMA 2019",LOOKUP(I109,'2019 CC'!$A$3:$A$498,'2019 CC'!$H$3:$H$498),IF($F$1="FEMA 2021",LOOKUP(I109,'2021 CC'!$A$2:$A$536,'2021 CC'!$H$2:$H$536),IF($F$1="FEMA 2023",LOOKUP(I109,'2023 CC'!$A$3:$A$549,'2023 CC'!$H$3:$H$549),"Input Rate"))))))</f>
        <v>0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120">
        <f t="shared" si="6"/>
        <v>0</v>
      </c>
      <c r="AQ109" s="121">
        <f t="shared" si="7"/>
        <v>0</v>
      </c>
    </row>
    <row r="110" spans="1:43" x14ac:dyDescent="0.25">
      <c r="A110" s="55">
        <f t="shared" si="10"/>
        <v>107</v>
      </c>
      <c r="B110" s="55" t="s">
        <v>1748</v>
      </c>
      <c r="C110" s="55" t="s">
        <v>1747</v>
      </c>
      <c r="D110" s="54"/>
      <c r="E110" s="2"/>
      <c r="F110" s="6"/>
      <c r="G110" s="6"/>
      <c r="H110" s="8" t="str">
        <f>IF(I110="","",IF($F$1="FEMA 2015",LOOKUP(I110,'2015 CC'!$A$3:$A$454,'2015 CC'!$B$3:$B$454),IF($F$1="FEMA 2017",LOOKUP(I110,'2017 CC'!$A$3:$A$462,'2017 CC'!$B$3:$B$462),IF($F$1="FEMA 2019",LOOKUP(I110,'2019 CC'!$A$3:$A$498,'2019 CC'!$B$3:$B$498),IF($F$1="FEMA 2021",LOOKUP(I110,'2021 CC'!$A$2:$A$536,'2021 CC'!$B$2:$B$536),IF($F$1="FEMA 2023",LOOKUP(I110,'2023 CC'!$A$3:$A$549,'2023 CC'!$B$3:$B$549),"Input Description"))))))</f>
        <v/>
      </c>
      <c r="I110" s="314"/>
      <c r="J110" s="9">
        <f>IF(I110="",0,IF($F$1="FEMA 2015",LOOKUP(I110,'2015 CC'!$A$3:$A$454,'2015 CC'!$H$3:$H$454),IF($F$1="FEMA 2017",LOOKUP(I110,'2017 CC'!$A$3:$A$462,'2017 CC'!$H$3:$H$462),IF($F$1="FEMA 2019",LOOKUP(I110,'2019 CC'!$A$3:$A$498,'2019 CC'!$H$3:$H$498),IF($F$1="FEMA 2021",LOOKUP(I110,'2021 CC'!$A$2:$A$536,'2021 CC'!$H$2:$H$536),IF($F$1="FEMA 2023",LOOKUP(I110,'2023 CC'!$A$3:$A$549,'2023 CC'!$H$3:$H$549),"Input Rate"))))))</f>
        <v>0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120">
        <f t="shared" si="6"/>
        <v>0</v>
      </c>
      <c r="AQ110" s="121">
        <f t="shared" si="7"/>
        <v>0</v>
      </c>
    </row>
    <row r="111" spans="1:43" x14ac:dyDescent="0.25">
      <c r="A111" s="55">
        <f t="shared" si="10"/>
        <v>108</v>
      </c>
      <c r="B111" s="55" t="s">
        <v>1748</v>
      </c>
      <c r="C111" s="55" t="s">
        <v>1747</v>
      </c>
      <c r="D111" s="54"/>
      <c r="E111" s="2"/>
      <c r="F111" s="6"/>
      <c r="G111" s="6"/>
      <c r="H111" s="8" t="str">
        <f>IF(I111="","",IF($F$1="FEMA 2015",LOOKUP(I111,'2015 CC'!$A$3:$A$454,'2015 CC'!$B$3:$B$454),IF($F$1="FEMA 2017",LOOKUP(I111,'2017 CC'!$A$3:$A$462,'2017 CC'!$B$3:$B$462),IF($F$1="FEMA 2019",LOOKUP(I111,'2019 CC'!$A$3:$A$498,'2019 CC'!$B$3:$B$498),IF($F$1="FEMA 2021",LOOKUP(I111,'2021 CC'!$A$2:$A$536,'2021 CC'!$B$2:$B$536),IF($F$1="FEMA 2023",LOOKUP(I111,'2023 CC'!$A$3:$A$549,'2023 CC'!$B$3:$B$549),"Input Description"))))))</f>
        <v/>
      </c>
      <c r="I111" s="314"/>
      <c r="J111" s="9">
        <f>IF(I111="",0,IF($F$1="FEMA 2015",LOOKUP(I111,'2015 CC'!$A$3:$A$454,'2015 CC'!$H$3:$H$454),IF($F$1="FEMA 2017",LOOKUP(I111,'2017 CC'!$A$3:$A$462,'2017 CC'!$H$3:$H$462),IF($F$1="FEMA 2019",LOOKUP(I111,'2019 CC'!$A$3:$A$498,'2019 CC'!$H$3:$H$498),IF($F$1="FEMA 2021",LOOKUP(I111,'2021 CC'!$A$2:$A$536,'2021 CC'!$H$2:$H$536),IF($F$1="FEMA 2023",LOOKUP(I111,'2023 CC'!$A$3:$A$549,'2023 CC'!$H$3:$H$549),"Input Rate"))))))</f>
        <v>0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120">
        <f t="shared" si="6"/>
        <v>0</v>
      </c>
      <c r="AQ111" s="121">
        <f t="shared" si="7"/>
        <v>0</v>
      </c>
    </row>
    <row r="112" spans="1:43" x14ac:dyDescent="0.25">
      <c r="A112" s="55">
        <f t="shared" si="10"/>
        <v>109</v>
      </c>
      <c r="B112" s="55" t="s">
        <v>1748</v>
      </c>
      <c r="C112" s="55" t="s">
        <v>1747</v>
      </c>
      <c r="D112" s="54"/>
      <c r="E112" s="2"/>
      <c r="F112" s="6"/>
      <c r="G112" s="6"/>
      <c r="H112" s="8" t="str">
        <f>IF(I112="","",IF($F$1="FEMA 2015",LOOKUP(I112,'2015 CC'!$A$3:$A$454,'2015 CC'!$B$3:$B$454),IF($F$1="FEMA 2017",LOOKUP(I112,'2017 CC'!$A$3:$A$462,'2017 CC'!$B$3:$B$462),IF($F$1="FEMA 2019",LOOKUP(I112,'2019 CC'!$A$3:$A$498,'2019 CC'!$B$3:$B$498),IF($F$1="FEMA 2021",LOOKUP(I112,'2021 CC'!$A$2:$A$536,'2021 CC'!$B$2:$B$536),IF($F$1="FEMA 2023",LOOKUP(I112,'2023 CC'!$A$3:$A$549,'2023 CC'!$B$3:$B$549),"Input Description"))))))</f>
        <v/>
      </c>
      <c r="I112" s="314"/>
      <c r="J112" s="9">
        <f>IF(I112="",0,IF($F$1="FEMA 2015",LOOKUP(I112,'2015 CC'!$A$3:$A$454,'2015 CC'!$H$3:$H$454),IF($F$1="FEMA 2017",LOOKUP(I112,'2017 CC'!$A$3:$A$462,'2017 CC'!$H$3:$H$462),IF($F$1="FEMA 2019",LOOKUP(I112,'2019 CC'!$A$3:$A$498,'2019 CC'!$H$3:$H$498),IF($F$1="FEMA 2021",LOOKUP(I112,'2021 CC'!$A$2:$A$536,'2021 CC'!$H$2:$H$536),IF($F$1="FEMA 2023",LOOKUP(I112,'2023 CC'!$A$3:$A$549,'2023 CC'!$H$3:$H$549),"Input Rate"))))))</f>
        <v>0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120">
        <f t="shared" si="6"/>
        <v>0</v>
      </c>
      <c r="AQ112" s="121">
        <f t="shared" si="7"/>
        <v>0</v>
      </c>
    </row>
    <row r="113" spans="1:44" x14ac:dyDescent="0.25">
      <c r="A113" s="55">
        <f t="shared" si="10"/>
        <v>110</v>
      </c>
      <c r="B113" s="55" t="s">
        <v>1748</v>
      </c>
      <c r="C113" s="55" t="s">
        <v>1747</v>
      </c>
      <c r="D113" s="54"/>
      <c r="E113" s="2"/>
      <c r="F113" s="6"/>
      <c r="G113" s="6"/>
      <c r="H113" s="8" t="str">
        <f>IF(I113="","",IF($F$1="FEMA 2015",LOOKUP(I113,'2015 CC'!$A$3:$A$454,'2015 CC'!$B$3:$B$454),IF($F$1="FEMA 2017",LOOKUP(I113,'2017 CC'!$A$3:$A$462,'2017 CC'!$B$3:$B$462),IF($F$1="FEMA 2019",LOOKUP(I113,'2019 CC'!$A$3:$A$498,'2019 CC'!$B$3:$B$498),IF($F$1="FEMA 2021",LOOKUP(I113,'2021 CC'!$A$2:$A$536,'2021 CC'!$B$2:$B$536),IF($F$1="FEMA 2023",LOOKUP(I113,'2023 CC'!$A$3:$A$549,'2023 CC'!$B$3:$B$549),"Input Description"))))))</f>
        <v/>
      </c>
      <c r="I113" s="314"/>
      <c r="J113" s="9">
        <f>IF(I113="",0,IF($F$1="FEMA 2015",LOOKUP(I113,'2015 CC'!$A$3:$A$454,'2015 CC'!$H$3:$H$454),IF($F$1="FEMA 2017",LOOKUP(I113,'2017 CC'!$A$3:$A$462,'2017 CC'!$H$3:$H$462),IF($F$1="FEMA 2019",LOOKUP(I113,'2019 CC'!$A$3:$A$498,'2019 CC'!$H$3:$H$498),IF($F$1="FEMA 2021",LOOKUP(I113,'2021 CC'!$A$2:$A$536,'2021 CC'!$H$2:$H$536),IF($F$1="FEMA 2023",LOOKUP(I113,'2023 CC'!$A$3:$A$549,'2023 CC'!$H$3:$H$549),"Input Rate"))))))</f>
        <v>0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120">
        <f t="shared" si="6"/>
        <v>0</v>
      </c>
      <c r="AQ113" s="121">
        <f t="shared" si="7"/>
        <v>0</v>
      </c>
    </row>
    <row r="114" spans="1:44" x14ac:dyDescent="0.25">
      <c r="A114" s="55">
        <f t="shared" si="10"/>
        <v>111</v>
      </c>
      <c r="B114" s="55" t="s">
        <v>1748</v>
      </c>
      <c r="C114" s="55" t="s">
        <v>1747</v>
      </c>
      <c r="D114" s="54"/>
      <c r="E114" s="2"/>
      <c r="F114" s="6"/>
      <c r="G114" s="6"/>
      <c r="H114" s="8" t="str">
        <f>IF(I114="","",IF($F$1="FEMA 2015",LOOKUP(I114,'2015 CC'!$A$3:$A$454,'2015 CC'!$B$3:$B$454),IF($F$1="FEMA 2017",LOOKUP(I114,'2017 CC'!$A$3:$A$462,'2017 CC'!$B$3:$B$462),IF($F$1="FEMA 2019",LOOKUP(I114,'2019 CC'!$A$3:$A$498,'2019 CC'!$B$3:$B$498),IF($F$1="FEMA 2021",LOOKUP(I114,'2021 CC'!$A$2:$A$536,'2021 CC'!$B$2:$B$536),IF($F$1="FEMA 2023",LOOKUP(I114,'2023 CC'!$A$3:$A$549,'2023 CC'!$B$3:$B$549),"Input Description"))))))</f>
        <v/>
      </c>
      <c r="I114" s="314"/>
      <c r="J114" s="9">
        <f>IF(I114="",0,IF($F$1="FEMA 2015",LOOKUP(I114,'2015 CC'!$A$3:$A$454,'2015 CC'!$H$3:$H$454),IF($F$1="FEMA 2017",LOOKUP(I114,'2017 CC'!$A$3:$A$462,'2017 CC'!$H$3:$H$462),IF($F$1="FEMA 2019",LOOKUP(I114,'2019 CC'!$A$3:$A$498,'2019 CC'!$H$3:$H$498),IF($F$1="FEMA 2021",LOOKUP(I114,'2021 CC'!$A$2:$A$536,'2021 CC'!$H$2:$H$536),IF($F$1="FEMA 2023",LOOKUP(I114,'2023 CC'!$A$3:$A$549,'2023 CC'!$H$3:$H$549),"Input Rate"))))))</f>
        <v>0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120">
        <f t="shared" si="6"/>
        <v>0</v>
      </c>
      <c r="AQ114" s="121">
        <f t="shared" si="7"/>
        <v>0</v>
      </c>
    </row>
    <row r="115" spans="1:44" x14ac:dyDescent="0.25">
      <c r="A115" s="55">
        <f t="shared" si="10"/>
        <v>112</v>
      </c>
      <c r="B115" s="55" t="s">
        <v>1748</v>
      </c>
      <c r="C115" s="55" t="s">
        <v>1747</v>
      </c>
      <c r="D115" s="54"/>
      <c r="E115" s="2"/>
      <c r="F115" s="6"/>
      <c r="G115" s="6"/>
      <c r="H115" s="8" t="str">
        <f>IF(I115="","",IF($F$1="FEMA 2015",LOOKUP(I115,'2015 CC'!$A$3:$A$454,'2015 CC'!$B$3:$B$454),IF($F$1="FEMA 2017",LOOKUP(I115,'2017 CC'!$A$3:$A$462,'2017 CC'!$B$3:$B$462),IF($F$1="FEMA 2019",LOOKUP(I115,'2019 CC'!$A$3:$A$498,'2019 CC'!$B$3:$B$498),IF($F$1="FEMA 2021",LOOKUP(I115,'2021 CC'!$A$2:$A$536,'2021 CC'!$B$2:$B$536),IF($F$1="FEMA 2023",LOOKUP(I115,'2023 CC'!$A$3:$A$549,'2023 CC'!$B$3:$B$549),"Input Description"))))))</f>
        <v/>
      </c>
      <c r="I115" s="314"/>
      <c r="J115" s="9">
        <f>IF(I115="",0,IF($F$1="FEMA 2015",LOOKUP(I115,'2015 CC'!$A$3:$A$454,'2015 CC'!$H$3:$H$454),IF($F$1="FEMA 2017",LOOKUP(I115,'2017 CC'!$A$3:$A$462,'2017 CC'!$H$3:$H$462),IF($F$1="FEMA 2019",LOOKUP(I115,'2019 CC'!$A$3:$A$498,'2019 CC'!$H$3:$H$498),IF($F$1="FEMA 2021",LOOKUP(I115,'2021 CC'!$A$2:$A$536,'2021 CC'!$H$2:$H$536),IF($F$1="FEMA 2023",LOOKUP(I115,'2023 CC'!$A$3:$A$549,'2023 CC'!$H$3:$H$549),"Input Rate"))))))</f>
        <v>0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120">
        <f t="shared" si="6"/>
        <v>0</v>
      </c>
      <c r="AQ115" s="121">
        <f t="shared" si="7"/>
        <v>0</v>
      </c>
    </row>
    <row r="116" spans="1:44" x14ac:dyDescent="0.25">
      <c r="A116" s="55">
        <f t="shared" si="10"/>
        <v>113</v>
      </c>
      <c r="B116" s="55" t="s">
        <v>1748</v>
      </c>
      <c r="C116" s="55" t="s">
        <v>1747</v>
      </c>
      <c r="D116" s="54"/>
      <c r="E116" s="2"/>
      <c r="F116" s="6"/>
      <c r="G116" s="6"/>
      <c r="H116" s="8" t="str">
        <f>IF(I116="","",IF($F$1="FEMA 2015",LOOKUP(I116,'2015 CC'!$A$3:$A$454,'2015 CC'!$B$3:$B$454),IF($F$1="FEMA 2017",LOOKUP(I116,'2017 CC'!$A$3:$A$462,'2017 CC'!$B$3:$B$462),IF($F$1="FEMA 2019",LOOKUP(I116,'2019 CC'!$A$3:$A$498,'2019 CC'!$B$3:$B$498),IF($F$1="FEMA 2021",LOOKUP(I116,'2021 CC'!$A$2:$A$536,'2021 CC'!$B$2:$B$536),IF($F$1="FEMA 2023",LOOKUP(I116,'2023 CC'!$A$3:$A$549,'2023 CC'!$B$3:$B$549),"Input Description"))))))</f>
        <v/>
      </c>
      <c r="I116" s="314"/>
      <c r="J116" s="9">
        <f>IF(I116="",0,IF($F$1="FEMA 2015",LOOKUP(I116,'2015 CC'!$A$3:$A$454,'2015 CC'!$H$3:$H$454),IF($F$1="FEMA 2017",LOOKUP(I116,'2017 CC'!$A$3:$A$462,'2017 CC'!$H$3:$H$462),IF($F$1="FEMA 2019",LOOKUP(I116,'2019 CC'!$A$3:$A$498,'2019 CC'!$H$3:$H$498),IF($F$1="FEMA 2021",LOOKUP(I116,'2021 CC'!$A$2:$A$536,'2021 CC'!$H$2:$H$536),IF($F$1="FEMA 2023",LOOKUP(I116,'2023 CC'!$A$3:$A$549,'2023 CC'!$H$3:$H$549),"Input Rate"))))))</f>
        <v>0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120">
        <f t="shared" si="6"/>
        <v>0</v>
      </c>
      <c r="AQ116" s="121">
        <f t="shared" si="7"/>
        <v>0</v>
      </c>
    </row>
    <row r="117" spans="1:44" x14ac:dyDescent="0.25">
      <c r="A117" s="55">
        <f t="shared" si="10"/>
        <v>114</v>
      </c>
      <c r="B117" s="55" t="s">
        <v>1748</v>
      </c>
      <c r="C117" s="55" t="s">
        <v>1747</v>
      </c>
      <c r="D117" s="54"/>
      <c r="E117" s="2"/>
      <c r="F117" s="6"/>
      <c r="G117" s="6"/>
      <c r="H117" s="8" t="str">
        <f>IF(I117="","",IF($F$1="FEMA 2015",LOOKUP(I117,'2015 CC'!$A$3:$A$454,'2015 CC'!$B$3:$B$454),IF($F$1="FEMA 2017",LOOKUP(I117,'2017 CC'!$A$3:$A$462,'2017 CC'!$B$3:$B$462),IF($F$1="FEMA 2019",LOOKUP(I117,'2019 CC'!$A$3:$A$498,'2019 CC'!$B$3:$B$498),IF($F$1="FEMA 2021",LOOKUP(I117,'2021 CC'!$A$2:$A$536,'2021 CC'!$B$2:$B$536),IF($F$1="FEMA 2023",LOOKUP(I117,'2023 CC'!$A$3:$A$549,'2023 CC'!$B$3:$B$549),"Input Description"))))))</f>
        <v/>
      </c>
      <c r="I117" s="314"/>
      <c r="J117" s="9">
        <f>IF(I117="",0,IF($F$1="FEMA 2015",LOOKUP(I117,'2015 CC'!$A$3:$A$454,'2015 CC'!$H$3:$H$454),IF($F$1="FEMA 2017",LOOKUP(I117,'2017 CC'!$A$3:$A$462,'2017 CC'!$H$3:$H$462),IF($F$1="FEMA 2019",LOOKUP(I117,'2019 CC'!$A$3:$A$498,'2019 CC'!$H$3:$H$498),IF($F$1="FEMA 2021",LOOKUP(I117,'2021 CC'!$A$2:$A$536,'2021 CC'!$H$2:$H$536),IF($F$1="FEMA 2023",LOOKUP(I117,'2023 CC'!$A$3:$A$549,'2023 CC'!$H$3:$H$549),"Input Rate"))))))</f>
        <v>0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120">
        <f t="shared" si="6"/>
        <v>0</v>
      </c>
      <c r="AQ117" s="121">
        <f t="shared" si="7"/>
        <v>0</v>
      </c>
    </row>
    <row r="118" spans="1:44" x14ac:dyDescent="0.25">
      <c r="A118" s="55">
        <f t="shared" si="10"/>
        <v>115</v>
      </c>
      <c r="B118" s="55" t="s">
        <v>1748</v>
      </c>
      <c r="C118" s="55" t="s">
        <v>1747</v>
      </c>
      <c r="D118" s="54"/>
      <c r="E118" s="2"/>
      <c r="F118" s="6"/>
      <c r="G118" s="6"/>
      <c r="H118" s="8" t="str">
        <f>IF(I118="","",IF($F$1="FEMA 2015",LOOKUP(I118,'2015 CC'!$A$3:$A$454,'2015 CC'!$B$3:$B$454),IF($F$1="FEMA 2017",LOOKUP(I118,'2017 CC'!$A$3:$A$462,'2017 CC'!$B$3:$B$462),IF($F$1="FEMA 2019",LOOKUP(I118,'2019 CC'!$A$3:$A$498,'2019 CC'!$B$3:$B$498),IF($F$1="FEMA 2021",LOOKUP(I118,'2021 CC'!$A$2:$A$536,'2021 CC'!$B$2:$B$536),IF($F$1="FEMA 2023",LOOKUP(I118,'2023 CC'!$A$3:$A$549,'2023 CC'!$B$3:$B$549),"Input Description"))))))</f>
        <v/>
      </c>
      <c r="I118" s="314"/>
      <c r="J118" s="9">
        <f>IF(I118="",0,IF($F$1="FEMA 2015",LOOKUP(I118,'2015 CC'!$A$3:$A$454,'2015 CC'!$H$3:$H$454),IF($F$1="FEMA 2017",LOOKUP(I118,'2017 CC'!$A$3:$A$462,'2017 CC'!$H$3:$H$462),IF($F$1="FEMA 2019",LOOKUP(I118,'2019 CC'!$A$3:$A$498,'2019 CC'!$H$3:$H$498),IF($F$1="FEMA 2021",LOOKUP(I118,'2021 CC'!$A$2:$A$536,'2021 CC'!$H$2:$H$536),IF($F$1="FEMA 2023",LOOKUP(I118,'2023 CC'!$A$3:$A$549,'2023 CC'!$H$3:$H$549),"Input Rate"))))))</f>
        <v>0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120">
        <f t="shared" ref="AP118" si="16">SUM(K118:AO118)</f>
        <v>0</v>
      </c>
      <c r="AQ118" s="121">
        <f t="shared" ref="AQ118" si="17">AP118*J118</f>
        <v>0</v>
      </c>
    </row>
    <row r="119" spans="1:44" s="24" customFormat="1" x14ac:dyDescent="0.25">
      <c r="A119" s="38" t="s">
        <v>69</v>
      </c>
      <c r="B119" s="38"/>
      <c r="C119" s="38"/>
      <c r="D119" s="134" t="s">
        <v>65</v>
      </c>
      <c r="E119" s="63"/>
      <c r="F119" s="63"/>
      <c r="J119" s="25"/>
      <c r="AP119" s="406" t="s">
        <v>70</v>
      </c>
      <c r="AQ119" s="407"/>
      <c r="AR119" s="408"/>
    </row>
    <row r="120" spans="1:44" x14ac:dyDescent="0.25">
      <c r="AP120" s="364" t="s">
        <v>17</v>
      </c>
      <c r="AQ120" s="27" t="s">
        <v>16</v>
      </c>
      <c r="AR120" s="364" t="s">
        <v>38</v>
      </c>
    </row>
    <row r="121" spans="1:44" x14ac:dyDescent="0.25">
      <c r="A121" s="72"/>
      <c r="B121" s="72"/>
      <c r="C121" s="72"/>
      <c r="AP121" s="15">
        <f>SUM($AP$4:$AP$118)</f>
        <v>0</v>
      </c>
      <c r="AQ121" s="137">
        <f>SUM($AQ$4:$AQ$118)</f>
        <v>0</v>
      </c>
      <c r="AR121" s="123">
        <f>COUNTA(D4:D118)</f>
        <v>0</v>
      </c>
    </row>
    <row r="123" spans="1:44" x14ac:dyDescent="0.25">
      <c r="G123" s="19"/>
      <c r="H123" s="19"/>
      <c r="AO123" s="386" t="s">
        <v>54</v>
      </c>
      <c r="AP123" s="406" t="s">
        <v>1737</v>
      </c>
      <c r="AQ123" s="407"/>
      <c r="AR123" s="408"/>
    </row>
    <row r="124" spans="1:44" x14ac:dyDescent="0.25">
      <c r="G124" s="19"/>
      <c r="H124" s="19"/>
      <c r="AO124" s="387"/>
      <c r="AP124" s="364" t="s">
        <v>17</v>
      </c>
      <c r="AQ124" s="27" t="s">
        <v>16</v>
      </c>
      <c r="AR124" s="364" t="s">
        <v>38</v>
      </c>
    </row>
    <row r="125" spans="1:44" x14ac:dyDescent="0.25">
      <c r="AO125" s="363" t="str">
        <f>IF(TOTALS!$A$25="Input Damage Inventory Number","N/A",TOTALS!$A$25)</f>
        <v>N/A</v>
      </c>
      <c r="AP125" s="15">
        <f>SUMIFS($AP$4:$AP$118,$B$4:$B$118,$AO125)</f>
        <v>0</v>
      </c>
      <c r="AQ125" s="137">
        <f>SUMIFS($AQ$4:$AQ$118,$B$4:$B$118,$AO125)</f>
        <v>0</v>
      </c>
      <c r="AR125" s="123">
        <f>COUNTIFS($B$4:$B$118,$AO125)</f>
        <v>0</v>
      </c>
    </row>
    <row r="126" spans="1:44" x14ac:dyDescent="0.25">
      <c r="AO126" s="363" t="str">
        <f>IF(TOTALS!$A$40="Input Damage Inventory Number","N/A",TOTALS!$A$40)</f>
        <v>N/A</v>
      </c>
      <c r="AP126" s="15">
        <f t="shared" ref="AP126:AP149" si="18">SUMIFS($AP$4:$AP$118,$B$4:$B$118,$AO126)</f>
        <v>0</v>
      </c>
      <c r="AQ126" s="137">
        <f t="shared" ref="AQ126:AQ149" si="19">SUMIFS($AQ$4:$AQ$118,$B$4:$B$118,$AO126)</f>
        <v>0</v>
      </c>
      <c r="AR126" s="123">
        <f t="shared" ref="AR126:AR149" si="20">COUNTIFS($B$4:$B$118,$AO126)</f>
        <v>0</v>
      </c>
    </row>
    <row r="127" spans="1:44" x14ac:dyDescent="0.25">
      <c r="AO127" s="363" t="str">
        <f>IF(TOTALS!$A$54="Input Damage Inventory Number","N/A",TOTALS!$A$54)</f>
        <v>N/A</v>
      </c>
      <c r="AP127" s="15">
        <f t="shared" si="18"/>
        <v>0</v>
      </c>
      <c r="AQ127" s="137">
        <f t="shared" si="19"/>
        <v>0</v>
      </c>
      <c r="AR127" s="123">
        <f t="shared" si="20"/>
        <v>0</v>
      </c>
    </row>
    <row r="128" spans="1:44" x14ac:dyDescent="0.25">
      <c r="AO128" s="286" t="str">
        <f>IF(TOTALS!$A$68="Input Damage Inventory Number","N/A",TOTALS!$A$68)</f>
        <v>N/A</v>
      </c>
      <c r="AP128" s="15">
        <f t="shared" si="18"/>
        <v>0</v>
      </c>
      <c r="AQ128" s="137">
        <f t="shared" si="19"/>
        <v>0</v>
      </c>
      <c r="AR128" s="123">
        <f t="shared" si="20"/>
        <v>0</v>
      </c>
    </row>
    <row r="129" spans="41:44" x14ac:dyDescent="0.25">
      <c r="AO129" s="286" t="str">
        <f>IF(TOTALS!$A$82="Input Damage Inventory Number","N/A",TOTALS!$A$82)</f>
        <v>N/A</v>
      </c>
      <c r="AP129" s="15">
        <f t="shared" si="18"/>
        <v>0</v>
      </c>
      <c r="AQ129" s="137">
        <f t="shared" si="19"/>
        <v>0</v>
      </c>
      <c r="AR129" s="123">
        <f t="shared" si="20"/>
        <v>0</v>
      </c>
    </row>
    <row r="130" spans="41:44" x14ac:dyDescent="0.25">
      <c r="AO130" s="286" t="str">
        <f>IF(TOTALS!$A$96="Input Damage Inventory Number","N/A",TOTALS!$A$96)</f>
        <v>N/A</v>
      </c>
      <c r="AP130" s="15">
        <f t="shared" si="18"/>
        <v>0</v>
      </c>
      <c r="AQ130" s="137">
        <f t="shared" si="19"/>
        <v>0</v>
      </c>
      <c r="AR130" s="123">
        <f t="shared" si="20"/>
        <v>0</v>
      </c>
    </row>
    <row r="131" spans="41:44" x14ac:dyDescent="0.25">
      <c r="AO131" s="286" t="str">
        <f>IF(TOTALS!$A$110="Input Damage Inventory Number","N/A",TOTALS!$A$110)</f>
        <v>N/A</v>
      </c>
      <c r="AP131" s="15">
        <f t="shared" si="18"/>
        <v>0</v>
      </c>
      <c r="AQ131" s="137">
        <f t="shared" si="19"/>
        <v>0</v>
      </c>
      <c r="AR131" s="123">
        <f t="shared" si="20"/>
        <v>0</v>
      </c>
    </row>
    <row r="132" spans="41:44" x14ac:dyDescent="0.25">
      <c r="AO132" s="286" t="str">
        <f>IF(TOTALS!$A$124="Input Damage Inventory Number","N/A",TOTALS!$A$124)</f>
        <v>N/A</v>
      </c>
      <c r="AP132" s="15">
        <f t="shared" si="18"/>
        <v>0</v>
      </c>
      <c r="AQ132" s="137">
        <f t="shared" si="19"/>
        <v>0</v>
      </c>
      <c r="AR132" s="123">
        <f t="shared" si="20"/>
        <v>0</v>
      </c>
    </row>
    <row r="133" spans="41:44" x14ac:dyDescent="0.25">
      <c r="AO133" s="286" t="str">
        <f>IF(TOTALS!$A$138="Input Damage Inventory Number","N/A",TOTALS!$A$138)</f>
        <v>N/A</v>
      </c>
      <c r="AP133" s="15">
        <f t="shared" si="18"/>
        <v>0</v>
      </c>
      <c r="AQ133" s="137">
        <f t="shared" si="19"/>
        <v>0</v>
      </c>
      <c r="AR133" s="123">
        <f t="shared" si="20"/>
        <v>0</v>
      </c>
    </row>
    <row r="134" spans="41:44" x14ac:dyDescent="0.25">
      <c r="AO134" s="286" t="str">
        <f>IF(TOTALS!$A$152="Input Damage Inventory Number","N/A",TOTALS!$A$152)</f>
        <v>N/A</v>
      </c>
      <c r="AP134" s="15">
        <f t="shared" si="18"/>
        <v>0</v>
      </c>
      <c r="AQ134" s="137">
        <f t="shared" si="19"/>
        <v>0</v>
      </c>
      <c r="AR134" s="123">
        <f t="shared" si="20"/>
        <v>0</v>
      </c>
    </row>
    <row r="135" spans="41:44" x14ac:dyDescent="0.25">
      <c r="AO135" s="286" t="str">
        <f>IF(TOTALS!$A$166="Input Damage Inventory Number","N/A",TOTALS!$A$166)</f>
        <v>N/A</v>
      </c>
      <c r="AP135" s="15">
        <f t="shared" si="18"/>
        <v>0</v>
      </c>
      <c r="AQ135" s="137">
        <f t="shared" si="19"/>
        <v>0</v>
      </c>
      <c r="AR135" s="123">
        <f t="shared" si="20"/>
        <v>0</v>
      </c>
    </row>
    <row r="136" spans="41:44" x14ac:dyDescent="0.25">
      <c r="AO136" s="286" t="str">
        <f>IF(TOTALS!$A$180="Input Damage Inventory Number","N/A",TOTALS!$A$180)</f>
        <v>N/A</v>
      </c>
      <c r="AP136" s="15">
        <f t="shared" si="18"/>
        <v>0</v>
      </c>
      <c r="AQ136" s="137">
        <f t="shared" si="19"/>
        <v>0</v>
      </c>
      <c r="AR136" s="123">
        <f t="shared" si="20"/>
        <v>0</v>
      </c>
    </row>
    <row r="137" spans="41:44" x14ac:dyDescent="0.25">
      <c r="AO137" s="286" t="str">
        <f>IF(TOTALS!$A$194="Input Damage Inventory Number","N/A",TOTALS!$A$194)</f>
        <v>N/A</v>
      </c>
      <c r="AP137" s="15">
        <f t="shared" si="18"/>
        <v>0</v>
      </c>
      <c r="AQ137" s="137">
        <f t="shared" si="19"/>
        <v>0</v>
      </c>
      <c r="AR137" s="123">
        <f t="shared" si="20"/>
        <v>0</v>
      </c>
    </row>
    <row r="138" spans="41:44" x14ac:dyDescent="0.25">
      <c r="AO138" s="286" t="str">
        <f>IF(TOTALS!$A$208="Input Damage Inventory Number","N/A",TOTALS!$A$208)</f>
        <v>N/A</v>
      </c>
      <c r="AP138" s="15">
        <f t="shared" si="18"/>
        <v>0</v>
      </c>
      <c r="AQ138" s="137">
        <f t="shared" si="19"/>
        <v>0</v>
      </c>
      <c r="AR138" s="123">
        <f t="shared" si="20"/>
        <v>0</v>
      </c>
    </row>
    <row r="139" spans="41:44" x14ac:dyDescent="0.25">
      <c r="AO139" s="286" t="str">
        <f>IF(TOTALS!$A$222="Input Damage Inventory Number","N/A",TOTALS!$A$222)</f>
        <v>N/A</v>
      </c>
      <c r="AP139" s="15">
        <f t="shared" si="18"/>
        <v>0</v>
      </c>
      <c r="AQ139" s="137">
        <f t="shared" si="19"/>
        <v>0</v>
      </c>
      <c r="AR139" s="123">
        <f t="shared" si="20"/>
        <v>0</v>
      </c>
    </row>
    <row r="140" spans="41:44" x14ac:dyDescent="0.25">
      <c r="AO140" s="286" t="str">
        <f>IF(TOTALS!$A$236="Input Damage Inventory Number","N/A",TOTALS!$A$236)</f>
        <v>N/A</v>
      </c>
      <c r="AP140" s="15">
        <f t="shared" si="18"/>
        <v>0</v>
      </c>
      <c r="AQ140" s="137">
        <f t="shared" si="19"/>
        <v>0</v>
      </c>
      <c r="AR140" s="123">
        <f t="shared" si="20"/>
        <v>0</v>
      </c>
    </row>
    <row r="141" spans="41:44" x14ac:dyDescent="0.25">
      <c r="AO141" s="286" t="str">
        <f>IF(TOTALS!$A$250="Input Damage Inventory Number","N/A",TOTALS!$A$250)</f>
        <v>N/A</v>
      </c>
      <c r="AP141" s="15">
        <f t="shared" si="18"/>
        <v>0</v>
      </c>
      <c r="AQ141" s="137">
        <f t="shared" si="19"/>
        <v>0</v>
      </c>
      <c r="AR141" s="123">
        <f t="shared" si="20"/>
        <v>0</v>
      </c>
    </row>
    <row r="142" spans="41:44" x14ac:dyDescent="0.25">
      <c r="AO142" s="286" t="str">
        <f>IF(TOTALS!$A$264="Input Damage Inventory Number","N/A",TOTALS!$A$264)</f>
        <v>N/A</v>
      </c>
      <c r="AP142" s="15">
        <f t="shared" si="18"/>
        <v>0</v>
      </c>
      <c r="AQ142" s="137">
        <f t="shared" si="19"/>
        <v>0</v>
      </c>
      <c r="AR142" s="123">
        <f t="shared" si="20"/>
        <v>0</v>
      </c>
    </row>
    <row r="143" spans="41:44" x14ac:dyDescent="0.25">
      <c r="AO143" s="286" t="str">
        <f>IF(TOTALS!$A$278="Input Damage Inventory Number","N/A",TOTALS!$A$278)</f>
        <v>N/A</v>
      </c>
      <c r="AP143" s="15">
        <f t="shared" si="18"/>
        <v>0</v>
      </c>
      <c r="AQ143" s="137">
        <f t="shared" si="19"/>
        <v>0</v>
      </c>
      <c r="AR143" s="123">
        <f t="shared" si="20"/>
        <v>0</v>
      </c>
    </row>
    <row r="144" spans="41:44" x14ac:dyDescent="0.25">
      <c r="AO144" s="286" t="str">
        <f>IF(TOTALS!$A$292="Input Damage Inventory Number","N/A",TOTALS!$A$292)</f>
        <v>N/A</v>
      </c>
      <c r="AP144" s="15">
        <f t="shared" si="18"/>
        <v>0</v>
      </c>
      <c r="AQ144" s="137">
        <f t="shared" si="19"/>
        <v>0</v>
      </c>
      <c r="AR144" s="123">
        <f t="shared" si="20"/>
        <v>0</v>
      </c>
    </row>
    <row r="145" spans="41:44" x14ac:dyDescent="0.25">
      <c r="AO145" s="286" t="str">
        <f>IF(TOTALS!$A$306="Input Damage Inventory Number","N/A",TOTALS!$A$306)</f>
        <v>N/A</v>
      </c>
      <c r="AP145" s="15">
        <f t="shared" si="18"/>
        <v>0</v>
      </c>
      <c r="AQ145" s="137">
        <f t="shared" si="19"/>
        <v>0</v>
      </c>
      <c r="AR145" s="123">
        <f t="shared" si="20"/>
        <v>0</v>
      </c>
    </row>
    <row r="146" spans="41:44" x14ac:dyDescent="0.25">
      <c r="AO146" s="286" t="str">
        <f>IF(TOTALS!$A$320="Input Damage Inventory Number","N/A",TOTALS!$A229)</f>
        <v>N/A</v>
      </c>
      <c r="AP146" s="15">
        <f t="shared" si="18"/>
        <v>0</v>
      </c>
      <c r="AQ146" s="137">
        <f t="shared" si="19"/>
        <v>0</v>
      </c>
      <c r="AR146" s="123">
        <f t="shared" si="20"/>
        <v>0</v>
      </c>
    </row>
    <row r="147" spans="41:44" x14ac:dyDescent="0.25">
      <c r="AO147" s="286" t="str">
        <f>IF(TOTALS!$A$334="Input Damage Inventory Number","N/A",TOTALS!$A230)</f>
        <v>N/A</v>
      </c>
      <c r="AP147" s="15">
        <f t="shared" si="18"/>
        <v>0</v>
      </c>
      <c r="AQ147" s="137">
        <f t="shared" si="19"/>
        <v>0</v>
      </c>
      <c r="AR147" s="123">
        <f t="shared" si="20"/>
        <v>0</v>
      </c>
    </row>
    <row r="148" spans="41:44" x14ac:dyDescent="0.25">
      <c r="AO148" s="286" t="str">
        <f>IF(TOTALS!$A$348="Input Damage Inventory Number","N/A",TOTALS!$A$348)</f>
        <v>N/A</v>
      </c>
      <c r="AP148" s="15">
        <f t="shared" si="18"/>
        <v>0</v>
      </c>
      <c r="AQ148" s="137">
        <f t="shared" si="19"/>
        <v>0</v>
      </c>
      <c r="AR148" s="123">
        <f t="shared" si="20"/>
        <v>0</v>
      </c>
    </row>
    <row r="149" spans="41:44" x14ac:dyDescent="0.25">
      <c r="AO149" s="286" t="str">
        <f>IF(TOTALS!$A$362="Input Damage Inventory Number","N/A",TOTALS!$A$362)</f>
        <v>N/A</v>
      </c>
      <c r="AP149" s="15">
        <f t="shared" si="18"/>
        <v>0</v>
      </c>
      <c r="AQ149" s="137">
        <f t="shared" si="19"/>
        <v>0</v>
      </c>
      <c r="AR149" s="123">
        <f t="shared" si="20"/>
        <v>0</v>
      </c>
    </row>
    <row r="156" spans="41:44" x14ac:dyDescent="0.25">
      <c r="AO156" s="398" t="s">
        <v>1729</v>
      </c>
      <c r="AP156" s="409" t="s">
        <v>1738</v>
      </c>
      <c r="AQ156" s="409"/>
      <c r="AR156" s="409"/>
    </row>
    <row r="157" spans="41:44" x14ac:dyDescent="0.25">
      <c r="AO157" s="398"/>
      <c r="AP157" s="244" t="s">
        <v>17</v>
      </c>
      <c r="AQ157" s="27" t="s">
        <v>16</v>
      </c>
      <c r="AR157" s="244" t="s">
        <v>38</v>
      </c>
    </row>
    <row r="158" spans="41:44" x14ac:dyDescent="0.25">
      <c r="AO158" s="243" t="str">
        <f>LABOR!BQ155</f>
        <v>Fire</v>
      </c>
      <c r="AP158" s="15">
        <f>SUMIFS($AP$4:$AP$118,$C$4:$C$118,$AO158)</f>
        <v>0</v>
      </c>
      <c r="AQ158" s="137">
        <f>SUMIFS($AQ$4:$AQ$118,$C$4:$C$118,$AO158)</f>
        <v>0</v>
      </c>
      <c r="AR158" s="123">
        <f>COUNTIFS($C$4:$C$118,$AO158)</f>
        <v>0</v>
      </c>
    </row>
    <row r="159" spans="41:44" x14ac:dyDescent="0.25">
      <c r="AO159" s="247" t="str">
        <f>LABOR!BQ156</f>
        <v>Police</v>
      </c>
      <c r="AP159" s="15">
        <f t="shared" ref="AP159:AP162" si="21">SUMIFS($AP$4:$AP$118,$C$4:$C$118,$AO159)</f>
        <v>0</v>
      </c>
      <c r="AQ159" s="137">
        <f t="shared" ref="AQ159:AQ162" si="22">SUMIFS($AQ$4:$AQ$118,$C$4:$C$118,$AO159)</f>
        <v>0</v>
      </c>
      <c r="AR159" s="123">
        <f t="shared" ref="AR159:AR162" si="23">COUNTIFS($C$4:$C$118,$AO159)</f>
        <v>0</v>
      </c>
    </row>
    <row r="160" spans="41:44" x14ac:dyDescent="0.25">
      <c r="AO160" s="247" t="str">
        <f>LABOR!BQ157</f>
        <v>Public Works</v>
      </c>
      <c r="AP160" s="15">
        <f t="shared" si="21"/>
        <v>0</v>
      </c>
      <c r="AQ160" s="137">
        <f t="shared" si="22"/>
        <v>0</v>
      </c>
      <c r="AR160" s="123">
        <f t="shared" si="23"/>
        <v>0</v>
      </c>
    </row>
    <row r="161" spans="41:44" x14ac:dyDescent="0.25">
      <c r="AO161" s="247" t="str">
        <f>LABOR!BQ158</f>
        <v>Maintenance</v>
      </c>
      <c r="AP161" s="15">
        <f t="shared" si="21"/>
        <v>0</v>
      </c>
      <c r="AQ161" s="137">
        <f t="shared" si="22"/>
        <v>0</v>
      </c>
      <c r="AR161" s="123">
        <f t="shared" si="23"/>
        <v>0</v>
      </c>
    </row>
    <row r="162" spans="41:44" x14ac:dyDescent="0.25">
      <c r="AO162" s="247" t="str">
        <f>LABOR!BQ159</f>
        <v>Select Dept</v>
      </c>
      <c r="AP162" s="15">
        <f t="shared" si="21"/>
        <v>0</v>
      </c>
      <c r="AQ162" s="137">
        <f t="shared" si="22"/>
        <v>0</v>
      </c>
      <c r="AR162" s="123">
        <f t="shared" si="23"/>
        <v>115</v>
      </c>
    </row>
  </sheetData>
  <mergeCells count="5">
    <mergeCell ref="AP119:AR119"/>
    <mergeCell ref="AP123:AR123"/>
    <mergeCell ref="AO123:AO124"/>
    <mergeCell ref="AP156:AR156"/>
    <mergeCell ref="AO156:AO157"/>
  </mergeCells>
  <conditionalFormatting sqref="F1">
    <cfRule type="containsText" dxfId="37" priority="15" operator="containsText" text="Select Cost Codes">
      <formula>NOT(ISERROR(SEARCH("Select Cost Codes",F1)))</formula>
    </cfRule>
  </conditionalFormatting>
  <conditionalFormatting sqref="C79:C83 C25:C64 C109:C117">
    <cfRule type="containsText" dxfId="36" priority="14" operator="containsText" text="Select Dept">
      <formula>NOT(ISERROR(SEARCH("Select Dept",C25)))</formula>
    </cfRule>
  </conditionalFormatting>
  <conditionalFormatting sqref="B79:B83 B25:B64 B109:B117">
    <cfRule type="containsText" dxfId="35" priority="13" operator="containsText" text="Select DI #">
      <formula>NOT(ISERROR(SEARCH("Select DI #",B25)))</formula>
    </cfRule>
  </conditionalFormatting>
  <conditionalFormatting sqref="B118">
    <cfRule type="containsText" dxfId="34" priority="11" operator="containsText" text="Select DI #">
      <formula>NOT(ISERROR(SEARCH("Select DI #",B118)))</formula>
    </cfRule>
  </conditionalFormatting>
  <conditionalFormatting sqref="C118">
    <cfRule type="containsText" dxfId="33" priority="12" operator="containsText" text="Select Dept">
      <formula>NOT(ISERROR(SEARCH("Select Dept",C118)))</formula>
    </cfRule>
  </conditionalFormatting>
  <conditionalFormatting sqref="B65:B78">
    <cfRule type="containsText" dxfId="32" priority="9" operator="containsText" text="Select DI #">
      <formula>NOT(ISERROR(SEARCH("Select DI #",B65)))</formula>
    </cfRule>
  </conditionalFormatting>
  <conditionalFormatting sqref="B4:B24">
    <cfRule type="containsText" dxfId="31" priority="7" operator="containsText" text="Select DI #">
      <formula>NOT(ISERROR(SEARCH("Select DI #",B4)))</formula>
    </cfRule>
  </conditionalFormatting>
  <conditionalFormatting sqref="B84:B92">
    <cfRule type="containsText" dxfId="30" priority="3" operator="containsText" text="Select DI #">
      <formula>NOT(ISERROR(SEARCH("Select DI #",B84)))</formula>
    </cfRule>
  </conditionalFormatting>
  <conditionalFormatting sqref="B98:B108">
    <cfRule type="containsText" dxfId="29" priority="1" operator="containsText" text="Select DI #">
      <formula>NOT(ISERROR(SEARCH("Select DI #",B98)))</formula>
    </cfRule>
  </conditionalFormatting>
  <conditionalFormatting sqref="C65:C78">
    <cfRule type="containsText" dxfId="28" priority="10" operator="containsText" text="Select Dept">
      <formula>NOT(ISERROR(SEARCH("Select Dept",C65)))</formula>
    </cfRule>
  </conditionalFormatting>
  <conditionalFormatting sqref="C4:C24">
    <cfRule type="containsText" dxfId="27" priority="8" operator="containsText" text="Select Dept">
      <formula>NOT(ISERROR(SEARCH("Select Dept",C4)))</formula>
    </cfRule>
  </conditionalFormatting>
  <conditionalFormatting sqref="C93:C97">
    <cfRule type="containsText" dxfId="26" priority="6" operator="containsText" text="Select Dept">
      <formula>NOT(ISERROR(SEARCH("Select Dept",C93)))</formula>
    </cfRule>
  </conditionalFormatting>
  <conditionalFormatting sqref="B93:B97">
    <cfRule type="containsText" dxfId="25" priority="5" operator="containsText" text="Select DI #">
      <formula>NOT(ISERROR(SEARCH("Select DI #",B93)))</formula>
    </cfRule>
  </conditionalFormatting>
  <conditionalFormatting sqref="C84:C92">
    <cfRule type="containsText" dxfId="24" priority="4" operator="containsText" text="Select Dept">
      <formula>NOT(ISERROR(SEARCH("Select Dept",C84)))</formula>
    </cfRule>
  </conditionalFormatting>
  <conditionalFormatting sqref="C98:C108">
    <cfRule type="containsText" dxfId="23" priority="2" operator="containsText" text="Select Dept">
      <formula>NOT(ISERROR(SEARCH("Select Dept",C98)))</formula>
    </cfRule>
  </conditionalFormatting>
  <dataValidations count="3">
    <dataValidation type="list" allowBlank="1" showInputMessage="1" showErrorMessage="1" sqref="F1" xr:uid="{00000000-0002-0000-0200-000000000000}">
      <formula1>"Select Cost Codes,FEMA 2015,FEMA 2017,FEMA 2019,FEMA 2021,FEMA 2023,Other"</formula1>
    </dataValidation>
    <dataValidation type="list" allowBlank="1" showInputMessage="1" showErrorMessage="1" sqref="B4:B118" xr:uid="{00000000-0002-0000-0200-000001000000}">
      <formula1>$AO$125:$AO$149</formula1>
    </dataValidation>
    <dataValidation type="list" allowBlank="1" showInputMessage="1" showErrorMessage="1" sqref="C4:C118" xr:uid="{00000000-0002-0000-0200-000002000000}">
      <formula1>$AO$158:$AO$162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8"/>
  <sheetViews>
    <sheetView workbookViewId="0"/>
  </sheetViews>
  <sheetFormatPr defaultColWidth="9.140625" defaultRowHeight="15" x14ac:dyDescent="0.25"/>
  <cols>
    <col min="1" max="1" width="4.28515625" style="19" customWidth="1"/>
    <col min="2" max="2" width="11" style="19" customWidth="1"/>
    <col min="3" max="3" width="35.7109375" style="20" customWidth="1"/>
    <col min="4" max="4" width="15.7109375" style="49" customWidth="1"/>
    <col min="5" max="5" width="35.7109375" style="20" customWidth="1"/>
    <col min="6" max="6" width="15.7109375" style="49" customWidth="1"/>
    <col min="7" max="7" width="15.7109375" style="19" customWidth="1"/>
    <col min="8" max="9" width="15.7109375" style="49" customWidth="1"/>
    <col min="10" max="10" width="13.140625" style="22" bestFit="1" customWidth="1"/>
    <col min="11" max="11" width="7.28515625" style="79" bestFit="1" customWidth="1"/>
    <col min="12" max="12" width="35.7109375" style="20" customWidth="1"/>
    <col min="13" max="13" width="49.5703125" style="19" customWidth="1"/>
    <col min="14" max="16384" width="9.140625" style="19"/>
  </cols>
  <sheetData>
    <row r="1" spans="1:13" x14ac:dyDescent="0.25">
      <c r="A1" s="28" t="s">
        <v>25</v>
      </c>
      <c r="B1" s="28" t="s">
        <v>54</v>
      </c>
      <c r="C1" s="46" t="s">
        <v>0</v>
      </c>
      <c r="D1" s="46" t="s">
        <v>1756</v>
      </c>
      <c r="E1" s="46" t="s">
        <v>1</v>
      </c>
      <c r="F1" s="46" t="s">
        <v>1757</v>
      </c>
      <c r="G1" s="46" t="s">
        <v>1759</v>
      </c>
      <c r="H1" s="46" t="s">
        <v>9</v>
      </c>
      <c r="I1" s="46" t="s">
        <v>1755</v>
      </c>
      <c r="J1" s="47" t="s">
        <v>5</v>
      </c>
      <c r="K1" s="83" t="s">
        <v>26</v>
      </c>
      <c r="L1" s="48" t="s">
        <v>71</v>
      </c>
      <c r="M1" s="48" t="s">
        <v>1758</v>
      </c>
    </row>
    <row r="2" spans="1:13" x14ac:dyDescent="0.25">
      <c r="A2" s="45">
        <v>1</v>
      </c>
      <c r="B2" s="45" t="s">
        <v>1748</v>
      </c>
      <c r="G2" s="21"/>
      <c r="H2" s="289"/>
      <c r="I2" s="289"/>
      <c r="J2" s="150">
        <f>I2*H2</f>
        <v>0</v>
      </c>
    </row>
    <row r="3" spans="1:13" x14ac:dyDescent="0.25">
      <c r="A3" s="45">
        <v>2</v>
      </c>
      <c r="B3" s="45" t="s">
        <v>1748</v>
      </c>
      <c r="G3" s="21"/>
      <c r="H3" s="289"/>
      <c r="I3" s="289"/>
      <c r="J3" s="150">
        <f t="shared" ref="J3:J116" si="0">I3*H3</f>
        <v>0</v>
      </c>
    </row>
    <row r="4" spans="1:13" x14ac:dyDescent="0.25">
      <c r="A4" s="45">
        <v>3</v>
      </c>
      <c r="B4" s="45" t="s">
        <v>1748</v>
      </c>
      <c r="G4" s="21"/>
      <c r="H4" s="289"/>
      <c r="I4" s="289"/>
      <c r="J4" s="150">
        <f t="shared" si="0"/>
        <v>0</v>
      </c>
    </row>
    <row r="5" spans="1:13" x14ac:dyDescent="0.25">
      <c r="A5" s="45">
        <v>4</v>
      </c>
      <c r="B5" s="45" t="s">
        <v>1748</v>
      </c>
      <c r="G5" s="21"/>
      <c r="H5" s="289"/>
      <c r="I5" s="289"/>
      <c r="J5" s="150">
        <f t="shared" si="0"/>
        <v>0</v>
      </c>
    </row>
    <row r="6" spans="1:13" x14ac:dyDescent="0.25">
      <c r="A6" s="45">
        <v>5</v>
      </c>
      <c r="B6" s="45" t="s">
        <v>1748</v>
      </c>
      <c r="G6" s="21"/>
      <c r="H6" s="289"/>
      <c r="I6" s="289"/>
      <c r="J6" s="150">
        <f t="shared" si="0"/>
        <v>0</v>
      </c>
    </row>
    <row r="7" spans="1:13" x14ac:dyDescent="0.25">
      <c r="A7" s="45">
        <v>6</v>
      </c>
      <c r="B7" s="45" t="s">
        <v>1748</v>
      </c>
      <c r="G7" s="21"/>
      <c r="H7" s="289"/>
      <c r="I7" s="289"/>
      <c r="J7" s="150">
        <f t="shared" si="0"/>
        <v>0</v>
      </c>
    </row>
    <row r="8" spans="1:13" x14ac:dyDescent="0.25">
      <c r="A8" s="45">
        <v>7</v>
      </c>
      <c r="B8" s="45" t="s">
        <v>1748</v>
      </c>
      <c r="G8" s="21"/>
      <c r="H8" s="289"/>
      <c r="I8" s="289"/>
      <c r="J8" s="150">
        <f t="shared" si="0"/>
        <v>0</v>
      </c>
    </row>
    <row r="9" spans="1:13" x14ac:dyDescent="0.25">
      <c r="A9" s="45">
        <v>8</v>
      </c>
      <c r="B9" s="45" t="s">
        <v>1748</v>
      </c>
      <c r="G9" s="21"/>
      <c r="H9" s="289"/>
      <c r="I9" s="289"/>
      <c r="J9" s="150">
        <f t="shared" si="0"/>
        <v>0</v>
      </c>
    </row>
    <row r="10" spans="1:13" x14ac:dyDescent="0.25">
      <c r="A10" s="45">
        <f>A9+1</f>
        <v>9</v>
      </c>
      <c r="B10" s="45" t="s">
        <v>1748</v>
      </c>
      <c r="G10" s="21"/>
      <c r="H10" s="289"/>
      <c r="I10" s="289"/>
      <c r="J10" s="150">
        <f t="shared" si="0"/>
        <v>0</v>
      </c>
    </row>
    <row r="11" spans="1:13" x14ac:dyDescent="0.25">
      <c r="A11" s="45">
        <f t="shared" ref="A11:A74" si="1">A10+1</f>
        <v>10</v>
      </c>
      <c r="B11" s="45" t="s">
        <v>1748</v>
      </c>
      <c r="G11" s="21"/>
      <c r="H11" s="289"/>
      <c r="I11" s="289"/>
      <c r="J11" s="150">
        <f t="shared" si="0"/>
        <v>0</v>
      </c>
    </row>
    <row r="12" spans="1:13" x14ac:dyDescent="0.25">
      <c r="A12" s="45">
        <f t="shared" si="1"/>
        <v>11</v>
      </c>
      <c r="B12" s="45" t="s">
        <v>1748</v>
      </c>
      <c r="G12" s="21"/>
      <c r="H12" s="289"/>
      <c r="I12" s="289"/>
      <c r="J12" s="150">
        <f t="shared" si="0"/>
        <v>0</v>
      </c>
    </row>
    <row r="13" spans="1:13" x14ac:dyDescent="0.25">
      <c r="A13" s="45">
        <f t="shared" si="1"/>
        <v>12</v>
      </c>
      <c r="B13" s="45" t="s">
        <v>1748</v>
      </c>
      <c r="G13" s="21"/>
      <c r="H13" s="289"/>
      <c r="I13" s="289"/>
      <c r="J13" s="150">
        <f t="shared" si="0"/>
        <v>0</v>
      </c>
    </row>
    <row r="14" spans="1:13" x14ac:dyDescent="0.25">
      <c r="A14" s="45">
        <f t="shared" si="1"/>
        <v>13</v>
      </c>
      <c r="B14" s="45" t="s">
        <v>1748</v>
      </c>
      <c r="G14" s="21"/>
      <c r="H14" s="289"/>
      <c r="I14" s="289"/>
      <c r="J14" s="150">
        <f t="shared" si="0"/>
        <v>0</v>
      </c>
    </row>
    <row r="15" spans="1:13" x14ac:dyDescent="0.25">
      <c r="A15" s="45">
        <f t="shared" si="1"/>
        <v>14</v>
      </c>
      <c r="B15" s="45" t="s">
        <v>1748</v>
      </c>
      <c r="G15" s="21"/>
      <c r="H15" s="289"/>
      <c r="I15" s="289"/>
      <c r="J15" s="150">
        <f t="shared" si="0"/>
        <v>0</v>
      </c>
    </row>
    <row r="16" spans="1:13" x14ac:dyDescent="0.25">
      <c r="A16" s="45">
        <f t="shared" si="1"/>
        <v>15</v>
      </c>
      <c r="B16" s="45" t="s">
        <v>1748</v>
      </c>
      <c r="G16" s="21"/>
      <c r="H16" s="289"/>
      <c r="I16" s="289"/>
      <c r="J16" s="150">
        <f t="shared" si="0"/>
        <v>0</v>
      </c>
    </row>
    <row r="17" spans="1:10" x14ac:dyDescent="0.25">
      <c r="A17" s="45">
        <f t="shared" si="1"/>
        <v>16</v>
      </c>
      <c r="B17" s="45" t="s">
        <v>1748</v>
      </c>
      <c r="G17" s="21"/>
      <c r="H17" s="289"/>
      <c r="I17" s="289"/>
      <c r="J17" s="150">
        <f t="shared" si="0"/>
        <v>0</v>
      </c>
    </row>
    <row r="18" spans="1:10" x14ac:dyDescent="0.25">
      <c r="A18" s="45">
        <f t="shared" si="1"/>
        <v>17</v>
      </c>
      <c r="B18" s="45" t="s">
        <v>1748</v>
      </c>
      <c r="G18" s="21"/>
      <c r="H18" s="289"/>
      <c r="I18" s="289"/>
      <c r="J18" s="150">
        <f t="shared" si="0"/>
        <v>0</v>
      </c>
    </row>
    <row r="19" spans="1:10" x14ac:dyDescent="0.25">
      <c r="A19" s="45">
        <f t="shared" si="1"/>
        <v>18</v>
      </c>
      <c r="B19" s="45" t="s">
        <v>1748</v>
      </c>
      <c r="G19" s="21"/>
      <c r="H19" s="289"/>
      <c r="I19" s="289"/>
      <c r="J19" s="150">
        <f t="shared" si="0"/>
        <v>0</v>
      </c>
    </row>
    <row r="20" spans="1:10" x14ac:dyDescent="0.25">
      <c r="A20" s="45">
        <f t="shared" si="1"/>
        <v>19</v>
      </c>
      <c r="B20" s="45" t="s">
        <v>1748</v>
      </c>
      <c r="G20" s="21"/>
      <c r="H20" s="289"/>
      <c r="I20" s="289"/>
      <c r="J20" s="150">
        <f t="shared" si="0"/>
        <v>0</v>
      </c>
    </row>
    <row r="21" spans="1:10" x14ac:dyDescent="0.25">
      <c r="A21" s="45">
        <f t="shared" si="1"/>
        <v>20</v>
      </c>
      <c r="B21" s="45" t="s">
        <v>1748</v>
      </c>
      <c r="G21" s="21"/>
      <c r="H21" s="289"/>
      <c r="I21" s="289"/>
      <c r="J21" s="150">
        <f t="shared" si="0"/>
        <v>0</v>
      </c>
    </row>
    <row r="22" spans="1:10" x14ac:dyDescent="0.25">
      <c r="A22" s="45">
        <f t="shared" si="1"/>
        <v>21</v>
      </c>
      <c r="B22" s="45" t="s">
        <v>1748</v>
      </c>
      <c r="G22" s="21"/>
      <c r="H22" s="289"/>
      <c r="I22" s="289"/>
      <c r="J22" s="150">
        <f t="shared" si="0"/>
        <v>0</v>
      </c>
    </row>
    <row r="23" spans="1:10" x14ac:dyDescent="0.25">
      <c r="A23" s="45">
        <f t="shared" si="1"/>
        <v>22</v>
      </c>
      <c r="B23" s="45" t="s">
        <v>1748</v>
      </c>
      <c r="G23" s="21"/>
      <c r="H23" s="289"/>
      <c r="I23" s="289"/>
      <c r="J23" s="150">
        <f t="shared" si="0"/>
        <v>0</v>
      </c>
    </row>
    <row r="24" spans="1:10" x14ac:dyDescent="0.25">
      <c r="A24" s="45">
        <f t="shared" si="1"/>
        <v>23</v>
      </c>
      <c r="B24" s="45" t="s">
        <v>1748</v>
      </c>
      <c r="G24" s="21"/>
      <c r="H24" s="289"/>
      <c r="I24" s="289"/>
      <c r="J24" s="150">
        <f t="shared" si="0"/>
        <v>0</v>
      </c>
    </row>
    <row r="25" spans="1:10" x14ac:dyDescent="0.25">
      <c r="A25" s="45">
        <f t="shared" si="1"/>
        <v>24</v>
      </c>
      <c r="B25" s="45" t="s">
        <v>1748</v>
      </c>
      <c r="G25" s="21"/>
      <c r="H25" s="289"/>
      <c r="I25" s="289"/>
      <c r="J25" s="150">
        <f t="shared" si="0"/>
        <v>0</v>
      </c>
    </row>
    <row r="26" spans="1:10" x14ac:dyDescent="0.25">
      <c r="A26" s="45">
        <f t="shared" si="1"/>
        <v>25</v>
      </c>
      <c r="B26" s="45" t="s">
        <v>1748</v>
      </c>
      <c r="G26" s="21"/>
      <c r="H26" s="289"/>
      <c r="I26" s="289"/>
      <c r="J26" s="150">
        <f t="shared" si="0"/>
        <v>0</v>
      </c>
    </row>
    <row r="27" spans="1:10" x14ac:dyDescent="0.25">
      <c r="A27" s="45">
        <f t="shared" si="1"/>
        <v>26</v>
      </c>
      <c r="B27" s="45" t="s">
        <v>1748</v>
      </c>
      <c r="G27" s="21"/>
      <c r="H27" s="289"/>
      <c r="I27" s="289"/>
      <c r="J27" s="150">
        <f t="shared" si="0"/>
        <v>0</v>
      </c>
    </row>
    <row r="28" spans="1:10" x14ac:dyDescent="0.25">
      <c r="A28" s="45">
        <f t="shared" si="1"/>
        <v>27</v>
      </c>
      <c r="B28" s="45" t="s">
        <v>1748</v>
      </c>
      <c r="G28" s="21"/>
      <c r="H28" s="289"/>
      <c r="I28" s="289"/>
      <c r="J28" s="150">
        <f t="shared" si="0"/>
        <v>0</v>
      </c>
    </row>
    <row r="29" spans="1:10" x14ac:dyDescent="0.25">
      <c r="A29" s="45">
        <f t="shared" si="1"/>
        <v>28</v>
      </c>
      <c r="B29" s="45" t="s">
        <v>1748</v>
      </c>
      <c r="G29" s="21"/>
      <c r="H29" s="289"/>
      <c r="I29" s="289"/>
      <c r="J29" s="150">
        <f t="shared" si="0"/>
        <v>0</v>
      </c>
    </row>
    <row r="30" spans="1:10" x14ac:dyDescent="0.25">
      <c r="A30" s="45">
        <f t="shared" si="1"/>
        <v>29</v>
      </c>
      <c r="B30" s="45" t="s">
        <v>1748</v>
      </c>
      <c r="G30" s="21"/>
      <c r="H30" s="289"/>
      <c r="I30" s="289"/>
      <c r="J30" s="150">
        <f t="shared" si="0"/>
        <v>0</v>
      </c>
    </row>
    <row r="31" spans="1:10" x14ac:dyDescent="0.25">
      <c r="A31" s="45">
        <f t="shared" si="1"/>
        <v>30</v>
      </c>
      <c r="B31" s="45" t="s">
        <v>1748</v>
      </c>
      <c r="G31" s="21"/>
      <c r="H31" s="289"/>
      <c r="I31" s="289"/>
      <c r="J31" s="150">
        <f t="shared" si="0"/>
        <v>0</v>
      </c>
    </row>
    <row r="32" spans="1:10" x14ac:dyDescent="0.25">
      <c r="A32" s="45">
        <f t="shared" si="1"/>
        <v>31</v>
      </c>
      <c r="B32" s="45" t="s">
        <v>1748</v>
      </c>
      <c r="G32" s="21"/>
      <c r="H32" s="289"/>
      <c r="I32" s="289"/>
      <c r="J32" s="150">
        <f t="shared" si="0"/>
        <v>0</v>
      </c>
    </row>
    <row r="33" spans="1:10" x14ac:dyDescent="0.25">
      <c r="A33" s="45">
        <f t="shared" si="1"/>
        <v>32</v>
      </c>
      <c r="B33" s="45" t="s">
        <v>1748</v>
      </c>
      <c r="G33" s="21"/>
      <c r="H33" s="289"/>
      <c r="I33" s="289"/>
      <c r="J33" s="150">
        <f t="shared" si="0"/>
        <v>0</v>
      </c>
    </row>
    <row r="34" spans="1:10" x14ac:dyDescent="0.25">
      <c r="A34" s="45">
        <f t="shared" si="1"/>
        <v>33</v>
      </c>
      <c r="B34" s="45" t="s">
        <v>1748</v>
      </c>
      <c r="G34" s="21"/>
      <c r="H34" s="289"/>
      <c r="I34" s="289"/>
      <c r="J34" s="150">
        <f t="shared" si="0"/>
        <v>0</v>
      </c>
    </row>
    <row r="35" spans="1:10" x14ac:dyDescent="0.25">
      <c r="A35" s="45">
        <f t="shared" si="1"/>
        <v>34</v>
      </c>
      <c r="B35" s="45" t="s">
        <v>1748</v>
      </c>
      <c r="G35" s="21"/>
      <c r="H35" s="289"/>
      <c r="I35" s="289"/>
      <c r="J35" s="150">
        <f t="shared" si="0"/>
        <v>0</v>
      </c>
    </row>
    <row r="36" spans="1:10" x14ac:dyDescent="0.25">
      <c r="A36" s="45">
        <f t="shared" si="1"/>
        <v>35</v>
      </c>
      <c r="B36" s="45" t="s">
        <v>1748</v>
      </c>
      <c r="G36" s="21"/>
      <c r="H36" s="289"/>
      <c r="I36" s="289"/>
      <c r="J36" s="150">
        <f t="shared" si="0"/>
        <v>0</v>
      </c>
    </row>
    <row r="37" spans="1:10" x14ac:dyDescent="0.25">
      <c r="A37" s="45">
        <f t="shared" si="1"/>
        <v>36</v>
      </c>
      <c r="B37" s="45" t="s">
        <v>1748</v>
      </c>
      <c r="G37" s="21"/>
      <c r="H37" s="289"/>
      <c r="I37" s="289"/>
      <c r="J37" s="150">
        <f t="shared" si="0"/>
        <v>0</v>
      </c>
    </row>
    <row r="38" spans="1:10" x14ac:dyDescent="0.25">
      <c r="A38" s="45">
        <f t="shared" si="1"/>
        <v>37</v>
      </c>
      <c r="B38" s="45" t="s">
        <v>1748</v>
      </c>
      <c r="G38" s="21"/>
      <c r="H38" s="289"/>
      <c r="I38" s="289"/>
      <c r="J38" s="150">
        <f t="shared" si="0"/>
        <v>0</v>
      </c>
    </row>
    <row r="39" spans="1:10" x14ac:dyDescent="0.25">
      <c r="A39" s="45">
        <f t="shared" si="1"/>
        <v>38</v>
      </c>
      <c r="B39" s="45" t="s">
        <v>1748</v>
      </c>
      <c r="G39" s="21"/>
      <c r="H39" s="289"/>
      <c r="I39" s="289"/>
      <c r="J39" s="150">
        <f t="shared" si="0"/>
        <v>0</v>
      </c>
    </row>
    <row r="40" spans="1:10" x14ac:dyDescent="0.25">
      <c r="A40" s="45">
        <f t="shared" si="1"/>
        <v>39</v>
      </c>
      <c r="B40" s="45" t="s">
        <v>1748</v>
      </c>
      <c r="G40" s="21"/>
      <c r="H40" s="289"/>
      <c r="I40" s="289"/>
      <c r="J40" s="150">
        <f t="shared" si="0"/>
        <v>0</v>
      </c>
    </row>
    <row r="41" spans="1:10" x14ac:dyDescent="0.25">
      <c r="A41" s="45">
        <f t="shared" si="1"/>
        <v>40</v>
      </c>
      <c r="B41" s="45" t="s">
        <v>1748</v>
      </c>
      <c r="G41" s="21"/>
      <c r="H41" s="289"/>
      <c r="I41" s="289"/>
      <c r="J41" s="150">
        <f t="shared" si="0"/>
        <v>0</v>
      </c>
    </row>
    <row r="42" spans="1:10" x14ac:dyDescent="0.25">
      <c r="A42" s="45">
        <f t="shared" si="1"/>
        <v>41</v>
      </c>
      <c r="B42" s="45" t="s">
        <v>1748</v>
      </c>
      <c r="G42" s="21"/>
      <c r="H42" s="289"/>
      <c r="I42" s="289"/>
      <c r="J42" s="150">
        <f t="shared" si="0"/>
        <v>0</v>
      </c>
    </row>
    <row r="43" spans="1:10" x14ac:dyDescent="0.25">
      <c r="A43" s="45">
        <f t="shared" si="1"/>
        <v>42</v>
      </c>
      <c r="B43" s="45" t="s">
        <v>1748</v>
      </c>
      <c r="G43" s="21"/>
      <c r="H43" s="289"/>
      <c r="I43" s="289"/>
      <c r="J43" s="150">
        <f t="shared" si="0"/>
        <v>0</v>
      </c>
    </row>
    <row r="44" spans="1:10" x14ac:dyDescent="0.25">
      <c r="A44" s="45">
        <f t="shared" si="1"/>
        <v>43</v>
      </c>
      <c r="B44" s="45" t="s">
        <v>1748</v>
      </c>
      <c r="G44" s="21"/>
      <c r="H44" s="289"/>
      <c r="I44" s="289"/>
      <c r="J44" s="150">
        <f t="shared" si="0"/>
        <v>0</v>
      </c>
    </row>
    <row r="45" spans="1:10" x14ac:dyDescent="0.25">
      <c r="A45" s="45">
        <f t="shared" si="1"/>
        <v>44</v>
      </c>
      <c r="B45" s="45" t="s">
        <v>1748</v>
      </c>
      <c r="G45" s="21"/>
      <c r="H45" s="289"/>
      <c r="I45" s="289"/>
      <c r="J45" s="150">
        <f t="shared" si="0"/>
        <v>0</v>
      </c>
    </row>
    <row r="46" spans="1:10" x14ac:dyDescent="0.25">
      <c r="A46" s="45">
        <f t="shared" si="1"/>
        <v>45</v>
      </c>
      <c r="B46" s="45" t="s">
        <v>1748</v>
      </c>
      <c r="G46" s="21"/>
      <c r="H46" s="289"/>
      <c r="I46" s="289"/>
      <c r="J46" s="150">
        <f t="shared" si="0"/>
        <v>0</v>
      </c>
    </row>
    <row r="47" spans="1:10" x14ac:dyDescent="0.25">
      <c r="A47" s="45">
        <f t="shared" si="1"/>
        <v>46</v>
      </c>
      <c r="B47" s="45" t="s">
        <v>1748</v>
      </c>
      <c r="G47" s="21"/>
      <c r="H47" s="289"/>
      <c r="I47" s="289"/>
      <c r="J47" s="150">
        <f t="shared" si="0"/>
        <v>0</v>
      </c>
    </row>
    <row r="48" spans="1:10" x14ac:dyDescent="0.25">
      <c r="A48" s="45">
        <f t="shared" si="1"/>
        <v>47</v>
      </c>
      <c r="B48" s="45" t="s">
        <v>1748</v>
      </c>
      <c r="G48" s="21"/>
      <c r="H48" s="289"/>
      <c r="I48" s="289"/>
      <c r="J48" s="150">
        <f t="shared" si="0"/>
        <v>0</v>
      </c>
    </row>
    <row r="49" spans="1:10" x14ac:dyDescent="0.25">
      <c r="A49" s="45">
        <f t="shared" si="1"/>
        <v>48</v>
      </c>
      <c r="B49" s="45" t="s">
        <v>1748</v>
      </c>
      <c r="G49" s="21"/>
      <c r="H49" s="289"/>
      <c r="I49" s="289"/>
      <c r="J49" s="150">
        <f t="shared" si="0"/>
        <v>0</v>
      </c>
    </row>
    <row r="50" spans="1:10" x14ac:dyDescent="0.25">
      <c r="A50" s="45">
        <f t="shared" si="1"/>
        <v>49</v>
      </c>
      <c r="B50" s="45" t="s">
        <v>1748</v>
      </c>
      <c r="G50" s="21"/>
      <c r="H50" s="289"/>
      <c r="I50" s="289"/>
      <c r="J50" s="150">
        <f t="shared" si="0"/>
        <v>0</v>
      </c>
    </row>
    <row r="51" spans="1:10" x14ac:dyDescent="0.25">
      <c r="A51" s="45">
        <f t="shared" si="1"/>
        <v>50</v>
      </c>
      <c r="B51" s="45" t="s">
        <v>1748</v>
      </c>
      <c r="G51" s="21"/>
      <c r="H51" s="289"/>
      <c r="I51" s="289"/>
      <c r="J51" s="150">
        <f t="shared" si="0"/>
        <v>0</v>
      </c>
    </row>
    <row r="52" spans="1:10" x14ac:dyDescent="0.25">
      <c r="A52" s="45">
        <f t="shared" si="1"/>
        <v>51</v>
      </c>
      <c r="B52" s="45" t="s">
        <v>1748</v>
      </c>
      <c r="G52" s="21"/>
      <c r="H52" s="289"/>
      <c r="I52" s="289"/>
      <c r="J52" s="150">
        <f t="shared" si="0"/>
        <v>0</v>
      </c>
    </row>
    <row r="53" spans="1:10" x14ac:dyDescent="0.25">
      <c r="A53" s="45">
        <f t="shared" si="1"/>
        <v>52</v>
      </c>
      <c r="B53" s="45" t="s">
        <v>1748</v>
      </c>
      <c r="G53" s="21"/>
      <c r="H53" s="289"/>
      <c r="I53" s="289"/>
      <c r="J53" s="150">
        <f t="shared" si="0"/>
        <v>0</v>
      </c>
    </row>
    <row r="54" spans="1:10" x14ac:dyDescent="0.25">
      <c r="A54" s="45">
        <f t="shared" si="1"/>
        <v>53</v>
      </c>
      <c r="B54" s="45" t="s">
        <v>1748</v>
      </c>
      <c r="G54" s="21"/>
      <c r="H54" s="289"/>
      <c r="I54" s="289"/>
      <c r="J54" s="150">
        <f t="shared" si="0"/>
        <v>0</v>
      </c>
    </row>
    <row r="55" spans="1:10" x14ac:dyDescent="0.25">
      <c r="A55" s="45">
        <f t="shared" si="1"/>
        <v>54</v>
      </c>
      <c r="B55" s="45" t="s">
        <v>1748</v>
      </c>
      <c r="G55" s="21"/>
      <c r="H55" s="289"/>
      <c r="I55" s="289"/>
      <c r="J55" s="150">
        <f t="shared" si="0"/>
        <v>0</v>
      </c>
    </row>
    <row r="56" spans="1:10" x14ac:dyDescent="0.25">
      <c r="A56" s="45">
        <f t="shared" si="1"/>
        <v>55</v>
      </c>
      <c r="B56" s="45" t="s">
        <v>1748</v>
      </c>
      <c r="G56" s="21"/>
      <c r="H56" s="289"/>
      <c r="I56" s="289"/>
      <c r="J56" s="150">
        <f t="shared" si="0"/>
        <v>0</v>
      </c>
    </row>
    <row r="57" spans="1:10" x14ac:dyDescent="0.25">
      <c r="A57" s="45">
        <f t="shared" si="1"/>
        <v>56</v>
      </c>
      <c r="B57" s="45" t="s">
        <v>1748</v>
      </c>
      <c r="G57" s="21"/>
      <c r="H57" s="289"/>
      <c r="I57" s="289"/>
      <c r="J57" s="150">
        <f t="shared" si="0"/>
        <v>0</v>
      </c>
    </row>
    <row r="58" spans="1:10" x14ac:dyDescent="0.25">
      <c r="A58" s="45">
        <f t="shared" si="1"/>
        <v>57</v>
      </c>
      <c r="B58" s="45" t="s">
        <v>1748</v>
      </c>
      <c r="G58" s="21"/>
      <c r="H58" s="289"/>
      <c r="I58" s="289"/>
      <c r="J58" s="150">
        <f t="shared" si="0"/>
        <v>0</v>
      </c>
    </row>
    <row r="59" spans="1:10" x14ac:dyDescent="0.25">
      <c r="A59" s="45">
        <f t="shared" si="1"/>
        <v>58</v>
      </c>
      <c r="B59" s="45" t="s">
        <v>1748</v>
      </c>
      <c r="G59" s="21"/>
      <c r="H59" s="289"/>
      <c r="I59" s="289"/>
      <c r="J59" s="150">
        <f t="shared" si="0"/>
        <v>0</v>
      </c>
    </row>
    <row r="60" spans="1:10" x14ac:dyDescent="0.25">
      <c r="A60" s="45">
        <f t="shared" si="1"/>
        <v>59</v>
      </c>
      <c r="B60" s="45" t="s">
        <v>1748</v>
      </c>
      <c r="G60" s="21"/>
      <c r="H60" s="289"/>
      <c r="I60" s="289"/>
      <c r="J60" s="150">
        <f t="shared" si="0"/>
        <v>0</v>
      </c>
    </row>
    <row r="61" spans="1:10" x14ac:dyDescent="0.25">
      <c r="A61" s="45">
        <f t="shared" si="1"/>
        <v>60</v>
      </c>
      <c r="B61" s="45" t="s">
        <v>1748</v>
      </c>
      <c r="G61" s="21"/>
      <c r="H61" s="289"/>
      <c r="I61" s="289"/>
      <c r="J61" s="150">
        <f t="shared" si="0"/>
        <v>0</v>
      </c>
    </row>
    <row r="62" spans="1:10" x14ac:dyDescent="0.25">
      <c r="A62" s="45">
        <f t="shared" si="1"/>
        <v>61</v>
      </c>
      <c r="B62" s="45" t="s">
        <v>1748</v>
      </c>
      <c r="G62" s="21"/>
      <c r="H62" s="289"/>
      <c r="I62" s="289"/>
      <c r="J62" s="150">
        <f t="shared" si="0"/>
        <v>0</v>
      </c>
    </row>
    <row r="63" spans="1:10" x14ac:dyDescent="0.25">
      <c r="A63" s="45">
        <f t="shared" si="1"/>
        <v>62</v>
      </c>
      <c r="B63" s="45" t="s">
        <v>1748</v>
      </c>
      <c r="G63" s="21"/>
      <c r="H63" s="289"/>
      <c r="I63" s="289"/>
      <c r="J63" s="150">
        <f t="shared" si="0"/>
        <v>0</v>
      </c>
    </row>
    <row r="64" spans="1:10" x14ac:dyDescent="0.25">
      <c r="A64" s="45">
        <f t="shared" si="1"/>
        <v>63</v>
      </c>
      <c r="B64" s="45" t="s">
        <v>1748</v>
      </c>
      <c r="G64" s="21"/>
      <c r="H64" s="289"/>
      <c r="I64" s="289"/>
      <c r="J64" s="150">
        <f t="shared" si="0"/>
        <v>0</v>
      </c>
    </row>
    <row r="65" spans="1:10" x14ac:dyDescent="0.25">
      <c r="A65" s="45">
        <f t="shared" si="1"/>
        <v>64</v>
      </c>
      <c r="B65" s="45" t="s">
        <v>1748</v>
      </c>
      <c r="G65" s="21"/>
      <c r="H65" s="289"/>
      <c r="I65" s="289"/>
      <c r="J65" s="150">
        <f t="shared" si="0"/>
        <v>0</v>
      </c>
    </row>
    <row r="66" spans="1:10" x14ac:dyDescent="0.25">
      <c r="A66" s="45">
        <f t="shared" si="1"/>
        <v>65</v>
      </c>
      <c r="B66" s="45" t="s">
        <v>1748</v>
      </c>
      <c r="G66" s="21"/>
      <c r="H66" s="289"/>
      <c r="I66" s="289"/>
      <c r="J66" s="150">
        <f t="shared" si="0"/>
        <v>0</v>
      </c>
    </row>
    <row r="67" spans="1:10" x14ac:dyDescent="0.25">
      <c r="A67" s="45">
        <f t="shared" si="1"/>
        <v>66</v>
      </c>
      <c r="B67" s="45" t="s">
        <v>1748</v>
      </c>
      <c r="G67" s="21"/>
      <c r="H67" s="289"/>
      <c r="I67" s="289"/>
      <c r="J67" s="150">
        <f t="shared" si="0"/>
        <v>0</v>
      </c>
    </row>
    <row r="68" spans="1:10" x14ac:dyDescent="0.25">
      <c r="A68" s="45">
        <f t="shared" si="1"/>
        <v>67</v>
      </c>
      <c r="B68" s="45" t="s">
        <v>1748</v>
      </c>
      <c r="G68" s="21"/>
      <c r="H68" s="289"/>
      <c r="I68" s="289"/>
      <c r="J68" s="150">
        <f t="shared" si="0"/>
        <v>0</v>
      </c>
    </row>
    <row r="69" spans="1:10" x14ac:dyDescent="0.25">
      <c r="A69" s="45">
        <f t="shared" si="1"/>
        <v>68</v>
      </c>
      <c r="B69" s="45" t="s">
        <v>1748</v>
      </c>
      <c r="G69" s="21"/>
      <c r="H69" s="289"/>
      <c r="I69" s="289"/>
      <c r="J69" s="150">
        <f t="shared" si="0"/>
        <v>0</v>
      </c>
    </row>
    <row r="70" spans="1:10" x14ac:dyDescent="0.25">
      <c r="A70" s="45">
        <f t="shared" si="1"/>
        <v>69</v>
      </c>
      <c r="B70" s="45" t="s">
        <v>1748</v>
      </c>
      <c r="G70" s="21"/>
      <c r="H70" s="289"/>
      <c r="I70" s="289"/>
      <c r="J70" s="150">
        <f t="shared" si="0"/>
        <v>0</v>
      </c>
    </row>
    <row r="71" spans="1:10" x14ac:dyDescent="0.25">
      <c r="A71" s="45">
        <f t="shared" si="1"/>
        <v>70</v>
      </c>
      <c r="B71" s="45" t="s">
        <v>1748</v>
      </c>
      <c r="G71" s="21"/>
      <c r="H71" s="289"/>
      <c r="I71" s="289"/>
      <c r="J71" s="150">
        <f t="shared" si="0"/>
        <v>0</v>
      </c>
    </row>
    <row r="72" spans="1:10" x14ac:dyDescent="0.25">
      <c r="A72" s="45">
        <f t="shared" si="1"/>
        <v>71</v>
      </c>
      <c r="B72" s="45" t="s">
        <v>1748</v>
      </c>
      <c r="G72" s="21"/>
      <c r="H72" s="289"/>
      <c r="I72" s="289"/>
      <c r="J72" s="150">
        <f t="shared" si="0"/>
        <v>0</v>
      </c>
    </row>
    <row r="73" spans="1:10" x14ac:dyDescent="0.25">
      <c r="A73" s="45">
        <f t="shared" si="1"/>
        <v>72</v>
      </c>
      <c r="B73" s="45" t="s">
        <v>1748</v>
      </c>
      <c r="G73" s="21"/>
      <c r="H73" s="289"/>
      <c r="I73" s="289"/>
      <c r="J73" s="150">
        <f t="shared" si="0"/>
        <v>0</v>
      </c>
    </row>
    <row r="74" spans="1:10" x14ac:dyDescent="0.25">
      <c r="A74" s="45">
        <f t="shared" si="1"/>
        <v>73</v>
      </c>
      <c r="B74" s="45" t="s">
        <v>1748</v>
      </c>
      <c r="G74" s="21"/>
      <c r="H74" s="289"/>
      <c r="I74" s="289"/>
      <c r="J74" s="150">
        <f t="shared" si="0"/>
        <v>0</v>
      </c>
    </row>
    <row r="75" spans="1:10" x14ac:dyDescent="0.25">
      <c r="A75" s="45">
        <f t="shared" ref="A75:A116" si="2">A74+1</f>
        <v>74</v>
      </c>
      <c r="B75" s="45" t="s">
        <v>1748</v>
      </c>
      <c r="G75" s="21"/>
      <c r="H75" s="289"/>
      <c r="I75" s="289"/>
      <c r="J75" s="150">
        <f t="shared" si="0"/>
        <v>0</v>
      </c>
    </row>
    <row r="76" spans="1:10" x14ac:dyDescent="0.25">
      <c r="A76" s="45">
        <f t="shared" si="2"/>
        <v>75</v>
      </c>
      <c r="B76" s="45" t="s">
        <v>1748</v>
      </c>
      <c r="G76" s="21"/>
      <c r="H76" s="289"/>
      <c r="I76" s="289"/>
      <c r="J76" s="150">
        <f t="shared" si="0"/>
        <v>0</v>
      </c>
    </row>
    <row r="77" spans="1:10" x14ac:dyDescent="0.25">
      <c r="A77" s="45">
        <f t="shared" si="2"/>
        <v>76</v>
      </c>
      <c r="B77" s="45" t="s">
        <v>1748</v>
      </c>
      <c r="G77" s="21"/>
      <c r="H77" s="289"/>
      <c r="I77" s="289"/>
      <c r="J77" s="150">
        <f t="shared" si="0"/>
        <v>0</v>
      </c>
    </row>
    <row r="78" spans="1:10" x14ac:dyDescent="0.25">
      <c r="A78" s="45">
        <f t="shared" si="2"/>
        <v>77</v>
      </c>
      <c r="B78" s="45" t="s">
        <v>1748</v>
      </c>
      <c r="G78" s="21"/>
      <c r="H78" s="289"/>
      <c r="I78" s="289"/>
      <c r="J78" s="150">
        <f t="shared" si="0"/>
        <v>0</v>
      </c>
    </row>
    <row r="79" spans="1:10" x14ac:dyDescent="0.25">
      <c r="A79" s="45">
        <f t="shared" si="2"/>
        <v>78</v>
      </c>
      <c r="B79" s="45" t="s">
        <v>1748</v>
      </c>
      <c r="G79" s="21"/>
      <c r="H79" s="289"/>
      <c r="I79" s="289"/>
      <c r="J79" s="150">
        <f t="shared" si="0"/>
        <v>0</v>
      </c>
    </row>
    <row r="80" spans="1:10" x14ac:dyDescent="0.25">
      <c r="A80" s="45">
        <f t="shared" si="2"/>
        <v>79</v>
      </c>
      <c r="B80" s="45" t="s">
        <v>1748</v>
      </c>
      <c r="G80" s="21"/>
      <c r="H80" s="289"/>
      <c r="I80" s="289"/>
      <c r="J80" s="150">
        <f t="shared" si="0"/>
        <v>0</v>
      </c>
    </row>
    <row r="81" spans="1:10" x14ac:dyDescent="0.25">
      <c r="A81" s="45">
        <f t="shared" si="2"/>
        <v>80</v>
      </c>
      <c r="B81" s="45" t="s">
        <v>1748</v>
      </c>
      <c r="G81" s="21"/>
      <c r="H81" s="289"/>
      <c r="I81" s="289"/>
      <c r="J81" s="150">
        <f t="shared" si="0"/>
        <v>0</v>
      </c>
    </row>
    <row r="82" spans="1:10" x14ac:dyDescent="0.25">
      <c r="A82" s="45">
        <f t="shared" si="2"/>
        <v>81</v>
      </c>
      <c r="B82" s="45" t="s">
        <v>1748</v>
      </c>
      <c r="G82" s="21"/>
      <c r="H82" s="289"/>
      <c r="I82" s="289"/>
      <c r="J82" s="150">
        <f t="shared" si="0"/>
        <v>0</v>
      </c>
    </row>
    <row r="83" spans="1:10" x14ac:dyDescent="0.25">
      <c r="A83" s="45">
        <f t="shared" si="2"/>
        <v>82</v>
      </c>
      <c r="B83" s="45" t="s">
        <v>1748</v>
      </c>
      <c r="G83" s="21"/>
      <c r="H83" s="289"/>
      <c r="I83" s="289"/>
      <c r="J83" s="150">
        <f t="shared" si="0"/>
        <v>0</v>
      </c>
    </row>
    <row r="84" spans="1:10" x14ac:dyDescent="0.25">
      <c r="A84" s="45">
        <f t="shared" si="2"/>
        <v>83</v>
      </c>
      <c r="B84" s="45" t="s">
        <v>1748</v>
      </c>
      <c r="G84" s="21"/>
      <c r="H84" s="289"/>
      <c r="I84" s="289"/>
      <c r="J84" s="150">
        <f t="shared" si="0"/>
        <v>0</v>
      </c>
    </row>
    <row r="85" spans="1:10" x14ac:dyDescent="0.25">
      <c r="A85" s="45">
        <f t="shared" si="2"/>
        <v>84</v>
      </c>
      <c r="B85" s="45" t="s">
        <v>1748</v>
      </c>
      <c r="G85" s="21"/>
      <c r="H85" s="289"/>
      <c r="I85" s="289"/>
      <c r="J85" s="150">
        <f t="shared" si="0"/>
        <v>0</v>
      </c>
    </row>
    <row r="86" spans="1:10" x14ac:dyDescent="0.25">
      <c r="A86" s="45">
        <f t="shared" si="2"/>
        <v>85</v>
      </c>
      <c r="B86" s="45" t="s">
        <v>1748</v>
      </c>
      <c r="G86" s="21"/>
      <c r="H86" s="289"/>
      <c r="I86" s="289"/>
      <c r="J86" s="150">
        <f t="shared" si="0"/>
        <v>0</v>
      </c>
    </row>
    <row r="87" spans="1:10" x14ac:dyDescent="0.25">
      <c r="A87" s="45">
        <f t="shared" si="2"/>
        <v>86</v>
      </c>
      <c r="B87" s="45" t="s">
        <v>1748</v>
      </c>
      <c r="G87" s="21"/>
      <c r="H87" s="289"/>
      <c r="I87" s="289"/>
      <c r="J87" s="150">
        <f t="shared" si="0"/>
        <v>0</v>
      </c>
    </row>
    <row r="88" spans="1:10" x14ac:dyDescent="0.25">
      <c r="A88" s="45">
        <f t="shared" si="2"/>
        <v>87</v>
      </c>
      <c r="B88" s="45" t="s">
        <v>1748</v>
      </c>
      <c r="G88" s="21"/>
      <c r="H88" s="289"/>
      <c r="I88" s="289"/>
      <c r="J88" s="150">
        <f t="shared" si="0"/>
        <v>0</v>
      </c>
    </row>
    <row r="89" spans="1:10" x14ac:dyDescent="0.25">
      <c r="A89" s="45">
        <f t="shared" si="2"/>
        <v>88</v>
      </c>
      <c r="B89" s="45" t="s">
        <v>1748</v>
      </c>
      <c r="G89" s="21"/>
      <c r="H89" s="289"/>
      <c r="I89" s="289"/>
      <c r="J89" s="150">
        <f t="shared" si="0"/>
        <v>0</v>
      </c>
    </row>
    <row r="90" spans="1:10" x14ac:dyDescent="0.25">
      <c r="A90" s="45">
        <f t="shared" si="2"/>
        <v>89</v>
      </c>
      <c r="B90" s="45" t="s">
        <v>1748</v>
      </c>
      <c r="G90" s="21"/>
      <c r="H90" s="289"/>
      <c r="I90" s="289"/>
      <c r="J90" s="150">
        <f t="shared" si="0"/>
        <v>0</v>
      </c>
    </row>
    <row r="91" spans="1:10" x14ac:dyDescent="0.25">
      <c r="A91" s="45">
        <f t="shared" si="2"/>
        <v>90</v>
      </c>
      <c r="B91" s="45" t="s">
        <v>1748</v>
      </c>
      <c r="G91" s="21"/>
      <c r="H91" s="289"/>
      <c r="I91" s="289"/>
      <c r="J91" s="150">
        <f t="shared" si="0"/>
        <v>0</v>
      </c>
    </row>
    <row r="92" spans="1:10" x14ac:dyDescent="0.25">
      <c r="A92" s="45">
        <f t="shared" si="2"/>
        <v>91</v>
      </c>
      <c r="B92" s="45" t="s">
        <v>1748</v>
      </c>
      <c r="G92" s="21"/>
      <c r="H92" s="289"/>
      <c r="I92" s="289"/>
      <c r="J92" s="150">
        <f t="shared" si="0"/>
        <v>0</v>
      </c>
    </row>
    <row r="93" spans="1:10" x14ac:dyDescent="0.25">
      <c r="A93" s="45">
        <f t="shared" si="2"/>
        <v>92</v>
      </c>
      <c r="B93" s="45" t="s">
        <v>1748</v>
      </c>
      <c r="G93" s="21"/>
      <c r="H93" s="289"/>
      <c r="I93" s="289"/>
      <c r="J93" s="150">
        <f t="shared" si="0"/>
        <v>0</v>
      </c>
    </row>
    <row r="94" spans="1:10" x14ac:dyDescent="0.25">
      <c r="A94" s="45">
        <f t="shared" si="2"/>
        <v>93</v>
      </c>
      <c r="B94" s="45" t="s">
        <v>1748</v>
      </c>
      <c r="G94" s="21"/>
      <c r="H94" s="289"/>
      <c r="I94" s="289"/>
      <c r="J94" s="150">
        <f t="shared" si="0"/>
        <v>0</v>
      </c>
    </row>
    <row r="95" spans="1:10" x14ac:dyDescent="0.25">
      <c r="A95" s="45">
        <f t="shared" si="2"/>
        <v>94</v>
      </c>
      <c r="B95" s="45" t="s">
        <v>1748</v>
      </c>
      <c r="G95" s="21"/>
      <c r="H95" s="289"/>
      <c r="I95" s="289"/>
      <c r="J95" s="150">
        <f t="shared" si="0"/>
        <v>0</v>
      </c>
    </row>
    <row r="96" spans="1:10" x14ac:dyDescent="0.25">
      <c r="A96" s="45">
        <f t="shared" si="2"/>
        <v>95</v>
      </c>
      <c r="B96" s="45" t="s">
        <v>1748</v>
      </c>
      <c r="G96" s="21"/>
      <c r="H96" s="289"/>
      <c r="I96" s="289"/>
      <c r="J96" s="150">
        <f t="shared" si="0"/>
        <v>0</v>
      </c>
    </row>
    <row r="97" spans="1:10" x14ac:dyDescent="0.25">
      <c r="A97" s="45">
        <f t="shared" si="2"/>
        <v>96</v>
      </c>
      <c r="B97" s="45" t="s">
        <v>1748</v>
      </c>
      <c r="G97" s="21"/>
      <c r="H97" s="289"/>
      <c r="I97" s="289"/>
      <c r="J97" s="150">
        <f t="shared" si="0"/>
        <v>0</v>
      </c>
    </row>
    <row r="98" spans="1:10" x14ac:dyDescent="0.25">
      <c r="A98" s="45">
        <f t="shared" si="2"/>
        <v>97</v>
      </c>
      <c r="B98" s="45" t="s">
        <v>1748</v>
      </c>
      <c r="G98" s="21"/>
      <c r="H98" s="289"/>
      <c r="I98" s="289"/>
      <c r="J98" s="150">
        <f t="shared" si="0"/>
        <v>0</v>
      </c>
    </row>
    <row r="99" spans="1:10" x14ac:dyDescent="0.25">
      <c r="A99" s="45">
        <f t="shared" si="2"/>
        <v>98</v>
      </c>
      <c r="B99" s="45" t="s">
        <v>1748</v>
      </c>
      <c r="G99" s="21"/>
      <c r="H99" s="289"/>
      <c r="I99" s="289"/>
      <c r="J99" s="150">
        <f t="shared" ref="J99:J110" si="3">I99*H99</f>
        <v>0</v>
      </c>
    </row>
    <row r="100" spans="1:10" x14ac:dyDescent="0.25">
      <c r="A100" s="45">
        <f t="shared" si="2"/>
        <v>99</v>
      </c>
      <c r="B100" s="45" t="s">
        <v>1748</v>
      </c>
      <c r="G100" s="21"/>
      <c r="H100" s="289"/>
      <c r="I100" s="289"/>
      <c r="J100" s="150">
        <f t="shared" si="3"/>
        <v>0</v>
      </c>
    </row>
    <row r="101" spans="1:10" x14ac:dyDescent="0.25">
      <c r="A101" s="45">
        <f t="shared" si="2"/>
        <v>100</v>
      </c>
      <c r="B101" s="45" t="s">
        <v>1748</v>
      </c>
      <c r="G101" s="21"/>
      <c r="H101" s="289"/>
      <c r="I101" s="289"/>
      <c r="J101" s="150">
        <f t="shared" si="3"/>
        <v>0</v>
      </c>
    </row>
    <row r="102" spans="1:10" x14ac:dyDescent="0.25">
      <c r="A102" s="45">
        <f t="shared" si="2"/>
        <v>101</v>
      </c>
      <c r="B102" s="45" t="s">
        <v>1748</v>
      </c>
      <c r="G102" s="21"/>
      <c r="H102" s="289"/>
      <c r="I102" s="289"/>
      <c r="J102" s="150">
        <f t="shared" si="3"/>
        <v>0</v>
      </c>
    </row>
    <row r="103" spans="1:10" x14ac:dyDescent="0.25">
      <c r="A103" s="45">
        <f t="shared" ref="A103:A109" si="4">A102+1</f>
        <v>102</v>
      </c>
      <c r="B103" s="45" t="s">
        <v>1748</v>
      </c>
      <c r="G103" s="21"/>
      <c r="H103" s="289"/>
      <c r="I103" s="289"/>
      <c r="J103" s="150">
        <f t="shared" si="3"/>
        <v>0</v>
      </c>
    </row>
    <row r="104" spans="1:10" x14ac:dyDescent="0.25">
      <c r="A104" s="45">
        <f t="shared" si="4"/>
        <v>103</v>
      </c>
      <c r="B104" s="45" t="s">
        <v>1748</v>
      </c>
      <c r="G104" s="21"/>
      <c r="H104" s="289"/>
      <c r="I104" s="289"/>
      <c r="J104" s="150">
        <f t="shared" si="3"/>
        <v>0</v>
      </c>
    </row>
    <row r="105" spans="1:10" x14ac:dyDescent="0.25">
      <c r="A105" s="45">
        <f t="shared" si="4"/>
        <v>104</v>
      </c>
      <c r="B105" s="45" t="s">
        <v>1748</v>
      </c>
      <c r="G105" s="21"/>
      <c r="H105" s="289"/>
      <c r="I105" s="289"/>
      <c r="J105" s="150">
        <f t="shared" si="3"/>
        <v>0</v>
      </c>
    </row>
    <row r="106" spans="1:10" x14ac:dyDescent="0.25">
      <c r="A106" s="45">
        <f t="shared" si="4"/>
        <v>105</v>
      </c>
      <c r="B106" s="45" t="s">
        <v>1748</v>
      </c>
      <c r="G106" s="21"/>
      <c r="H106" s="289"/>
      <c r="I106" s="289"/>
      <c r="J106" s="150">
        <f t="shared" si="3"/>
        <v>0</v>
      </c>
    </row>
    <row r="107" spans="1:10" x14ac:dyDescent="0.25">
      <c r="A107" s="45">
        <f t="shared" si="4"/>
        <v>106</v>
      </c>
      <c r="B107" s="45" t="s">
        <v>1748</v>
      </c>
      <c r="G107" s="21"/>
      <c r="H107" s="289"/>
      <c r="I107" s="289"/>
      <c r="J107" s="150">
        <f t="shared" si="3"/>
        <v>0</v>
      </c>
    </row>
    <row r="108" spans="1:10" x14ac:dyDescent="0.25">
      <c r="A108" s="45">
        <f t="shared" si="4"/>
        <v>107</v>
      </c>
      <c r="B108" s="45" t="s">
        <v>1748</v>
      </c>
      <c r="G108" s="21"/>
      <c r="H108" s="289"/>
      <c r="I108" s="289"/>
      <c r="J108" s="150">
        <f t="shared" si="3"/>
        <v>0</v>
      </c>
    </row>
    <row r="109" spans="1:10" x14ac:dyDescent="0.25">
      <c r="A109" s="45">
        <f t="shared" si="4"/>
        <v>108</v>
      </c>
      <c r="B109" s="45" t="s">
        <v>1748</v>
      </c>
      <c r="G109" s="21"/>
      <c r="H109" s="289"/>
      <c r="I109" s="289"/>
      <c r="J109" s="150">
        <f t="shared" si="3"/>
        <v>0</v>
      </c>
    </row>
    <row r="110" spans="1:10" x14ac:dyDescent="0.25">
      <c r="A110" s="45">
        <f>A102+1</f>
        <v>102</v>
      </c>
      <c r="B110" s="45" t="s">
        <v>1748</v>
      </c>
      <c r="G110" s="21"/>
      <c r="H110" s="289"/>
      <c r="I110" s="289"/>
      <c r="J110" s="150">
        <f t="shared" si="3"/>
        <v>0</v>
      </c>
    </row>
    <row r="111" spans="1:10" x14ac:dyDescent="0.25">
      <c r="A111" s="45">
        <f t="shared" si="2"/>
        <v>103</v>
      </c>
      <c r="B111" s="45" t="s">
        <v>1748</v>
      </c>
      <c r="G111" s="21"/>
      <c r="H111" s="289"/>
      <c r="I111" s="289"/>
      <c r="J111" s="150">
        <f t="shared" si="0"/>
        <v>0</v>
      </c>
    </row>
    <row r="112" spans="1:10" x14ac:dyDescent="0.25">
      <c r="A112" s="45">
        <f t="shared" si="2"/>
        <v>104</v>
      </c>
      <c r="B112" s="45" t="s">
        <v>1748</v>
      </c>
      <c r="G112" s="21"/>
      <c r="H112" s="289"/>
      <c r="I112" s="289"/>
      <c r="J112" s="150">
        <f t="shared" si="0"/>
        <v>0</v>
      </c>
    </row>
    <row r="113" spans="1:13" x14ac:dyDescent="0.25">
      <c r="A113" s="45">
        <f t="shared" si="2"/>
        <v>105</v>
      </c>
      <c r="B113" s="45" t="s">
        <v>1748</v>
      </c>
      <c r="G113" s="21"/>
      <c r="H113" s="289"/>
      <c r="I113" s="289"/>
      <c r="J113" s="150">
        <f t="shared" si="0"/>
        <v>0</v>
      </c>
    </row>
    <row r="114" spans="1:13" x14ac:dyDescent="0.25">
      <c r="A114" s="45">
        <f t="shared" si="2"/>
        <v>106</v>
      </c>
      <c r="B114" s="45" t="s">
        <v>1748</v>
      </c>
      <c r="G114" s="21"/>
      <c r="H114" s="289"/>
      <c r="I114" s="289"/>
      <c r="J114" s="150">
        <f t="shared" si="0"/>
        <v>0</v>
      </c>
    </row>
    <row r="115" spans="1:13" x14ac:dyDescent="0.25">
      <c r="A115" s="45">
        <f t="shared" si="2"/>
        <v>107</v>
      </c>
      <c r="B115" s="45" t="s">
        <v>1748</v>
      </c>
      <c r="G115" s="21"/>
      <c r="H115" s="289"/>
      <c r="I115" s="289"/>
      <c r="J115" s="150">
        <f t="shared" si="0"/>
        <v>0</v>
      </c>
    </row>
    <row r="116" spans="1:13" x14ac:dyDescent="0.25">
      <c r="A116" s="45">
        <f t="shared" si="2"/>
        <v>108</v>
      </c>
      <c r="B116" s="45" t="s">
        <v>1748</v>
      </c>
      <c r="G116" s="21"/>
      <c r="H116" s="289"/>
      <c r="I116" s="289"/>
      <c r="J116" s="150">
        <f t="shared" si="0"/>
        <v>0</v>
      </c>
    </row>
    <row r="117" spans="1:13" x14ac:dyDescent="0.25">
      <c r="A117" s="85"/>
      <c r="B117" s="85"/>
      <c r="C117" s="87"/>
      <c r="D117" s="86"/>
      <c r="E117" s="87"/>
      <c r="F117" s="86"/>
      <c r="G117" s="88"/>
      <c r="H117" s="86"/>
      <c r="I117" s="86"/>
      <c r="J117" s="141"/>
      <c r="K117" s="90"/>
      <c r="L117" s="87"/>
      <c r="M117" s="278"/>
    </row>
    <row r="118" spans="1:13" x14ac:dyDescent="0.25">
      <c r="G118" s="21"/>
      <c r="J118" s="377" t="s">
        <v>5</v>
      </c>
      <c r="K118" s="138"/>
      <c r="L118" s="138"/>
    </row>
    <row r="119" spans="1:13" x14ac:dyDescent="0.25">
      <c r="G119" s="21"/>
      <c r="J119" s="379"/>
      <c r="K119" s="139"/>
      <c r="L119" s="139"/>
    </row>
    <row r="120" spans="1:13" x14ac:dyDescent="0.25">
      <c r="G120" s="21"/>
      <c r="J120" s="142">
        <f>SUM($J$2:$J$116)</f>
        <v>0</v>
      </c>
      <c r="K120" s="140"/>
      <c r="L120" s="140"/>
    </row>
    <row r="121" spans="1:13" x14ac:dyDescent="0.25">
      <c r="G121" s="21"/>
      <c r="J121" s="39"/>
      <c r="K121" s="138"/>
      <c r="L121" s="138"/>
    </row>
    <row r="122" spans="1:13" x14ac:dyDescent="0.25">
      <c r="C122" s="71"/>
      <c r="G122" s="21"/>
      <c r="I122" s="398" t="s">
        <v>54</v>
      </c>
      <c r="J122" s="377" t="s">
        <v>72</v>
      </c>
      <c r="L122" s="138"/>
    </row>
    <row r="123" spans="1:13" x14ac:dyDescent="0.25">
      <c r="C123" s="71"/>
      <c r="G123" s="21"/>
      <c r="I123" s="398"/>
      <c r="J123" s="379"/>
      <c r="L123" s="139"/>
    </row>
    <row r="124" spans="1:13" x14ac:dyDescent="0.25">
      <c r="C124" s="71"/>
      <c r="G124" s="21"/>
      <c r="I124" s="286" t="str">
        <f>IF(TOTALS!$A$25="Input Damage Inventory Number","N/A",TOTALS!$A$25)</f>
        <v>N/A</v>
      </c>
      <c r="J124" s="142">
        <f t="shared" ref="J124:J148" si="5">SUMIFS($J$2:$J$116,$B$2:$B$116,$I124)</f>
        <v>0</v>
      </c>
      <c r="L124" s="140"/>
    </row>
    <row r="125" spans="1:13" x14ac:dyDescent="0.25">
      <c r="I125" s="286" t="str">
        <f>IF(TOTALS!$A$40="Input Damage Inventory Number","N/A",TOTALS!$A$40)</f>
        <v>N/A</v>
      </c>
      <c r="J125" s="142">
        <f t="shared" si="5"/>
        <v>0</v>
      </c>
    </row>
    <row r="126" spans="1:13" x14ac:dyDescent="0.25">
      <c r="I126" s="286" t="str">
        <f>IF(TOTALS!$A$54="Input Damage Inventory Number","N/A",TOTALS!$A$54)</f>
        <v>N/A</v>
      </c>
      <c r="J126" s="142">
        <f t="shared" si="5"/>
        <v>0</v>
      </c>
    </row>
    <row r="127" spans="1:13" x14ac:dyDescent="0.25">
      <c r="I127" s="286" t="str">
        <f>IF(TOTALS!$A$68="Input Damage Inventory Number","N/A",TOTALS!$A$68)</f>
        <v>N/A</v>
      </c>
      <c r="J127" s="142">
        <f t="shared" si="5"/>
        <v>0</v>
      </c>
    </row>
    <row r="128" spans="1:13" x14ac:dyDescent="0.25">
      <c r="I128" s="286" t="str">
        <f>IF(TOTALS!$A$82="Input Damage Inventory Number","N/A",TOTALS!$A$82)</f>
        <v>N/A</v>
      </c>
      <c r="J128" s="142">
        <f t="shared" si="5"/>
        <v>0</v>
      </c>
    </row>
    <row r="129" spans="3:12" x14ac:dyDescent="0.25">
      <c r="I129" s="286" t="str">
        <f>IF(TOTALS!$A$96="Input Damage Inventory Number","N/A",TOTALS!$A$96)</f>
        <v>N/A</v>
      </c>
      <c r="J129" s="142">
        <f t="shared" si="5"/>
        <v>0</v>
      </c>
    </row>
    <row r="130" spans="3:12" x14ac:dyDescent="0.25">
      <c r="C130" s="71"/>
      <c r="G130" s="21"/>
      <c r="I130" s="286" t="str">
        <f>IF(TOTALS!$A$110="Input Damage Inventory Number","N/A",TOTALS!$A$110)</f>
        <v>N/A</v>
      </c>
      <c r="J130" s="142">
        <f t="shared" si="5"/>
        <v>0</v>
      </c>
      <c r="L130" s="140"/>
    </row>
    <row r="131" spans="3:12" x14ac:dyDescent="0.25">
      <c r="C131" s="71"/>
      <c r="G131" s="21"/>
      <c r="I131" s="286" t="str">
        <f>IF(TOTALS!$A$124="Input Damage Inventory Number","N/A",TOTALS!$A$124)</f>
        <v>N/A</v>
      </c>
      <c r="J131" s="142">
        <f t="shared" si="5"/>
        <v>0</v>
      </c>
      <c r="L131" s="140"/>
    </row>
    <row r="132" spans="3:12" x14ac:dyDescent="0.25">
      <c r="C132" s="71"/>
      <c r="G132" s="21"/>
      <c r="I132" s="286" t="str">
        <f>IF(TOTALS!$A$138="Input Damage Inventory Number","N/A",TOTALS!$A$138)</f>
        <v>N/A</v>
      </c>
      <c r="J132" s="142">
        <f t="shared" si="5"/>
        <v>0</v>
      </c>
      <c r="L132" s="140"/>
    </row>
    <row r="133" spans="3:12" x14ac:dyDescent="0.25">
      <c r="C133" s="71"/>
      <c r="G133" s="21"/>
      <c r="I133" s="286" t="str">
        <f>IF(TOTALS!$A$152="Input Damage Inventory Number","N/A",TOTALS!$A$152)</f>
        <v>N/A</v>
      </c>
      <c r="J133" s="142">
        <f t="shared" si="5"/>
        <v>0</v>
      </c>
      <c r="L133" s="140"/>
    </row>
    <row r="134" spans="3:12" x14ac:dyDescent="0.25">
      <c r="C134" s="71"/>
      <c r="G134" s="21"/>
      <c r="I134" s="286" t="str">
        <f>IF(TOTALS!$A$166="Input Damage Inventory Number","N/A",TOTALS!$A$166)</f>
        <v>N/A</v>
      </c>
      <c r="J134" s="142">
        <f t="shared" si="5"/>
        <v>0</v>
      </c>
      <c r="L134" s="140"/>
    </row>
    <row r="135" spans="3:12" x14ac:dyDescent="0.25">
      <c r="C135" s="71"/>
      <c r="G135" s="21"/>
      <c r="I135" s="286" t="str">
        <f>IF(TOTALS!$A$180="Input Damage Inventory Number","N/A",TOTALS!$A$180)</f>
        <v>N/A</v>
      </c>
      <c r="J135" s="142">
        <f t="shared" si="5"/>
        <v>0</v>
      </c>
      <c r="L135" s="140"/>
    </row>
    <row r="136" spans="3:12" x14ac:dyDescent="0.25">
      <c r="C136" s="71"/>
      <c r="G136" s="21"/>
      <c r="I136" s="286" t="str">
        <f>IF(TOTALS!$A$194="Input Damage Inventory Number","N/A",TOTALS!$A$194)</f>
        <v>N/A</v>
      </c>
      <c r="J136" s="142">
        <f t="shared" si="5"/>
        <v>0</v>
      </c>
      <c r="L136" s="140"/>
    </row>
    <row r="137" spans="3:12" x14ac:dyDescent="0.25">
      <c r="C137" s="71"/>
      <c r="G137" s="21"/>
      <c r="I137" s="286" t="str">
        <f>IF(TOTALS!$A$208="Input Damage Inventory Number","N/A",TOTALS!$A$208)</f>
        <v>N/A</v>
      </c>
      <c r="J137" s="142">
        <f t="shared" si="5"/>
        <v>0</v>
      </c>
      <c r="L137" s="140"/>
    </row>
    <row r="138" spans="3:12" x14ac:dyDescent="0.25">
      <c r="C138" s="71"/>
      <c r="G138" s="21"/>
      <c r="I138" s="286" t="str">
        <f>IF(TOTALS!$A$222="Input Damage Inventory Number","N/A",TOTALS!$A$222)</f>
        <v>N/A</v>
      </c>
      <c r="J138" s="142">
        <f t="shared" si="5"/>
        <v>0</v>
      </c>
      <c r="L138" s="140"/>
    </row>
    <row r="139" spans="3:12" x14ac:dyDescent="0.25">
      <c r="C139" s="71"/>
      <c r="G139" s="21"/>
      <c r="I139" s="286" t="str">
        <f>IF(TOTALS!$A$236="Input Damage Inventory Number","N/A",TOTALS!$A$236)</f>
        <v>N/A</v>
      </c>
      <c r="J139" s="142">
        <f t="shared" si="5"/>
        <v>0</v>
      </c>
      <c r="L139" s="140"/>
    </row>
    <row r="140" spans="3:12" x14ac:dyDescent="0.25">
      <c r="C140" s="71"/>
      <c r="G140" s="21"/>
      <c r="I140" s="286" t="str">
        <f>IF(TOTALS!$A$250="Input Damage Inventory Number","N/A",TOTALS!$A$250)</f>
        <v>N/A</v>
      </c>
      <c r="J140" s="142">
        <f t="shared" si="5"/>
        <v>0</v>
      </c>
      <c r="L140" s="140"/>
    </row>
    <row r="141" spans="3:12" x14ac:dyDescent="0.25">
      <c r="C141" s="71"/>
      <c r="G141" s="21"/>
      <c r="I141" s="286" t="str">
        <f>IF(TOTALS!$A$264="Input Damage Inventory Number","N/A",TOTALS!$A$264)</f>
        <v>N/A</v>
      </c>
      <c r="J141" s="142">
        <f t="shared" si="5"/>
        <v>0</v>
      </c>
      <c r="L141" s="140"/>
    </row>
    <row r="142" spans="3:12" x14ac:dyDescent="0.25">
      <c r="C142" s="71"/>
      <c r="G142" s="21"/>
      <c r="I142" s="286" t="str">
        <f>IF(TOTALS!$A$278="Input Damage Inventory Number","N/A",TOTALS!$A$278)</f>
        <v>N/A</v>
      </c>
      <c r="J142" s="142">
        <f t="shared" si="5"/>
        <v>0</v>
      </c>
      <c r="L142" s="140"/>
    </row>
    <row r="143" spans="3:12" x14ac:dyDescent="0.25">
      <c r="G143" s="21"/>
      <c r="I143" s="286" t="str">
        <f>IF(TOTALS!$A$292="Input Damage Inventory Number","N/A",TOTALS!$A$292)</f>
        <v>N/A</v>
      </c>
      <c r="J143" s="142">
        <f t="shared" si="5"/>
        <v>0</v>
      </c>
      <c r="L143" s="140"/>
    </row>
    <row r="144" spans="3:12" x14ac:dyDescent="0.25">
      <c r="I144" s="286" t="str">
        <f>IF(TOTALS!$A$306="Input Damage Inventory Number","N/A",TOTALS!$A$306)</f>
        <v>N/A</v>
      </c>
      <c r="J144" s="142">
        <f t="shared" si="5"/>
        <v>0</v>
      </c>
    </row>
    <row r="145" spans="9:10" x14ac:dyDescent="0.25">
      <c r="I145" s="286" t="str">
        <f>IF(TOTALS!$A$320="Input Damage Inventory Number","N/A",TOTALS!$A207)</f>
        <v>N/A</v>
      </c>
      <c r="J145" s="142">
        <f t="shared" si="5"/>
        <v>0</v>
      </c>
    </row>
    <row r="146" spans="9:10" x14ac:dyDescent="0.25">
      <c r="I146" s="286" t="str">
        <f>IF(TOTALS!$A$334="Input Damage Inventory Number","N/A",TOTALS!$A208)</f>
        <v>N/A</v>
      </c>
      <c r="J146" s="142">
        <f t="shared" si="5"/>
        <v>0</v>
      </c>
    </row>
    <row r="147" spans="9:10" x14ac:dyDescent="0.25">
      <c r="I147" s="286" t="str">
        <f>IF(TOTALS!$A$348="Input Damage Inventory Number","N/A",TOTALS!$A$348)</f>
        <v>N/A</v>
      </c>
      <c r="J147" s="142">
        <f t="shared" si="5"/>
        <v>0</v>
      </c>
    </row>
    <row r="148" spans="9:10" x14ac:dyDescent="0.25">
      <c r="I148" s="286" t="str">
        <f>IF(TOTALS!$A$362="Input Damage Inventory Number","N/A",TOTALS!$A$362)</f>
        <v>N/A</v>
      </c>
      <c r="J148" s="142">
        <f t="shared" si="5"/>
        <v>0</v>
      </c>
    </row>
  </sheetData>
  <mergeCells count="3">
    <mergeCell ref="I122:I123"/>
    <mergeCell ref="J122:J123"/>
    <mergeCell ref="J118:J119"/>
  </mergeCells>
  <conditionalFormatting sqref="B2:B9 B111:B116 B97:B98">
    <cfRule type="containsText" dxfId="22" priority="4" operator="containsText" text="Select DI #">
      <formula>NOT(ISERROR(SEARCH("Select DI #",B2)))</formula>
    </cfRule>
  </conditionalFormatting>
  <conditionalFormatting sqref="B99:B102 B110">
    <cfRule type="containsText" dxfId="21" priority="3" operator="containsText" text="Select DI #">
      <formula>NOT(ISERROR(SEARCH("Select DI #",B99)))</formula>
    </cfRule>
  </conditionalFormatting>
  <conditionalFormatting sqref="B10:B96">
    <cfRule type="containsText" dxfId="20" priority="2" operator="containsText" text="Select DI #">
      <formula>NOT(ISERROR(SEARCH("Select DI #",B10)))</formula>
    </cfRule>
  </conditionalFormatting>
  <conditionalFormatting sqref="B103:B109">
    <cfRule type="containsText" dxfId="19" priority="1" operator="containsText" text="Select DI #">
      <formula>NOT(ISERROR(SEARCH("Select DI #",B103)))</formula>
    </cfRule>
  </conditionalFormatting>
  <dataValidations disablePrompts="1" count="1">
    <dataValidation type="list" allowBlank="1" showInputMessage="1" showErrorMessage="1" sqref="B2:B116" xr:uid="{00000000-0002-0000-0300-000000000000}">
      <formula1>$I$124:$I$148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8"/>
  <sheetViews>
    <sheetView workbookViewId="0">
      <selection activeCell="E16" sqref="E16"/>
    </sheetView>
  </sheetViews>
  <sheetFormatPr defaultColWidth="9.140625" defaultRowHeight="15" x14ac:dyDescent="0.25"/>
  <cols>
    <col min="1" max="1" width="4.28515625" style="10" customWidth="1"/>
    <col min="2" max="2" width="11" style="10" customWidth="1"/>
    <col min="3" max="3" width="35.7109375" style="72" customWidth="1"/>
    <col min="4" max="4" width="15.7109375" style="45" customWidth="1"/>
    <col min="5" max="5" width="35.7109375" style="72" customWidth="1"/>
    <col min="6" max="6" width="15.7109375" style="72" customWidth="1"/>
    <col min="7" max="7" width="12" style="11" bestFit="1" customWidth="1"/>
    <col min="8" max="8" width="8.7109375" style="78" customWidth="1"/>
    <col min="9" max="9" width="35.7109375" style="72" customWidth="1"/>
    <col min="10" max="10" width="41.5703125" style="10" customWidth="1"/>
    <col min="11" max="16384" width="9.140625" style="10"/>
  </cols>
  <sheetData>
    <row r="1" spans="1:10" s="45" customFormat="1" x14ac:dyDescent="0.25">
      <c r="A1" s="28" t="s">
        <v>25</v>
      </c>
      <c r="B1" s="28" t="s">
        <v>54</v>
      </c>
      <c r="C1" s="28" t="s">
        <v>0</v>
      </c>
      <c r="D1" s="28" t="s">
        <v>1756</v>
      </c>
      <c r="E1" s="28" t="s">
        <v>1</v>
      </c>
      <c r="F1" s="28" t="s">
        <v>1759</v>
      </c>
      <c r="G1" s="29" t="s">
        <v>5</v>
      </c>
      <c r="H1" s="77" t="s">
        <v>26</v>
      </c>
      <c r="I1" s="28" t="s">
        <v>71</v>
      </c>
      <c r="J1" s="28" t="s">
        <v>1758</v>
      </c>
    </row>
    <row r="2" spans="1:10" x14ac:dyDescent="0.25">
      <c r="A2" s="45">
        <v>1</v>
      </c>
      <c r="B2" s="45" t="s">
        <v>1748</v>
      </c>
      <c r="G2" s="151">
        <v>0</v>
      </c>
    </row>
    <row r="3" spans="1:10" x14ac:dyDescent="0.25">
      <c r="A3" s="45">
        <f>A2+1</f>
        <v>2</v>
      </c>
      <c r="B3" s="45" t="s">
        <v>1748</v>
      </c>
      <c r="G3" s="151">
        <v>0</v>
      </c>
    </row>
    <row r="4" spans="1:10" x14ac:dyDescent="0.25">
      <c r="A4" s="45">
        <f t="shared" ref="A4:A67" si="0">A3+1</f>
        <v>3</v>
      </c>
      <c r="B4" s="45" t="s">
        <v>1748</v>
      </c>
      <c r="G4" s="151">
        <v>0</v>
      </c>
    </row>
    <row r="5" spans="1:10" x14ac:dyDescent="0.25">
      <c r="A5" s="45">
        <f t="shared" si="0"/>
        <v>4</v>
      </c>
      <c r="B5" s="45" t="s">
        <v>1748</v>
      </c>
      <c r="G5" s="151">
        <v>0</v>
      </c>
    </row>
    <row r="6" spans="1:10" x14ac:dyDescent="0.25">
      <c r="A6" s="45">
        <f t="shared" si="0"/>
        <v>5</v>
      </c>
      <c r="B6" s="45" t="s">
        <v>1748</v>
      </c>
      <c r="G6" s="151">
        <v>0</v>
      </c>
    </row>
    <row r="7" spans="1:10" x14ac:dyDescent="0.25">
      <c r="A7" s="45">
        <f t="shared" si="0"/>
        <v>6</v>
      </c>
      <c r="B7" s="45" t="s">
        <v>1748</v>
      </c>
      <c r="G7" s="151">
        <v>0</v>
      </c>
    </row>
    <row r="8" spans="1:10" x14ac:dyDescent="0.25">
      <c r="A8" s="45">
        <f t="shared" si="0"/>
        <v>7</v>
      </c>
      <c r="B8" s="45" t="s">
        <v>1748</v>
      </c>
      <c r="G8" s="151">
        <v>0</v>
      </c>
    </row>
    <row r="9" spans="1:10" x14ac:dyDescent="0.25">
      <c r="A9" s="45">
        <f t="shared" si="0"/>
        <v>8</v>
      </c>
      <c r="B9" s="45" t="s">
        <v>1748</v>
      </c>
      <c r="G9" s="151">
        <v>0</v>
      </c>
    </row>
    <row r="10" spans="1:10" x14ac:dyDescent="0.25">
      <c r="A10" s="45">
        <f t="shared" si="0"/>
        <v>9</v>
      </c>
      <c r="B10" s="45" t="s">
        <v>1748</v>
      </c>
      <c r="G10" s="151">
        <v>0</v>
      </c>
    </row>
    <row r="11" spans="1:10" x14ac:dyDescent="0.25">
      <c r="A11" s="45">
        <f t="shared" si="0"/>
        <v>10</v>
      </c>
      <c r="B11" s="45" t="s">
        <v>1748</v>
      </c>
      <c r="G11" s="151">
        <v>0</v>
      </c>
    </row>
    <row r="12" spans="1:10" x14ac:dyDescent="0.25">
      <c r="A12" s="45">
        <f t="shared" si="0"/>
        <v>11</v>
      </c>
      <c r="B12" s="45" t="s">
        <v>1748</v>
      </c>
      <c r="G12" s="151">
        <v>0</v>
      </c>
    </row>
    <row r="13" spans="1:10" x14ac:dyDescent="0.25">
      <c r="A13" s="45">
        <f t="shared" si="0"/>
        <v>12</v>
      </c>
      <c r="B13" s="45" t="s">
        <v>1748</v>
      </c>
      <c r="G13" s="151">
        <v>0</v>
      </c>
    </row>
    <row r="14" spans="1:10" x14ac:dyDescent="0.25">
      <c r="A14" s="45">
        <f t="shared" si="0"/>
        <v>13</v>
      </c>
      <c r="B14" s="45" t="s">
        <v>1748</v>
      </c>
      <c r="G14" s="151">
        <v>0</v>
      </c>
    </row>
    <row r="15" spans="1:10" x14ac:dyDescent="0.25">
      <c r="A15" s="45">
        <f t="shared" si="0"/>
        <v>14</v>
      </c>
      <c r="B15" s="45" t="s">
        <v>1748</v>
      </c>
      <c r="G15" s="151">
        <v>0</v>
      </c>
    </row>
    <row r="16" spans="1:10" x14ac:dyDescent="0.25">
      <c r="A16" s="45">
        <f t="shared" si="0"/>
        <v>15</v>
      </c>
      <c r="B16" s="45" t="s">
        <v>1748</v>
      </c>
      <c r="G16" s="151">
        <v>0</v>
      </c>
    </row>
    <row r="17" spans="1:7" x14ac:dyDescent="0.25">
      <c r="A17" s="45">
        <f t="shared" si="0"/>
        <v>16</v>
      </c>
      <c r="B17" s="45" t="s">
        <v>1748</v>
      </c>
      <c r="G17" s="151">
        <v>0</v>
      </c>
    </row>
    <row r="18" spans="1:7" x14ac:dyDescent="0.25">
      <c r="A18" s="45">
        <f t="shared" si="0"/>
        <v>17</v>
      </c>
      <c r="B18" s="45" t="s">
        <v>1748</v>
      </c>
      <c r="G18" s="151">
        <v>0</v>
      </c>
    </row>
    <row r="19" spans="1:7" x14ac:dyDescent="0.25">
      <c r="A19" s="45">
        <f t="shared" si="0"/>
        <v>18</v>
      </c>
      <c r="B19" s="45" t="s">
        <v>1748</v>
      </c>
      <c r="G19" s="151">
        <v>0</v>
      </c>
    </row>
    <row r="20" spans="1:7" x14ac:dyDescent="0.25">
      <c r="A20" s="45">
        <f t="shared" si="0"/>
        <v>19</v>
      </c>
      <c r="B20" s="45" t="s">
        <v>1748</v>
      </c>
      <c r="G20" s="151">
        <v>0</v>
      </c>
    </row>
    <row r="21" spans="1:7" x14ac:dyDescent="0.25">
      <c r="A21" s="45">
        <f t="shared" si="0"/>
        <v>20</v>
      </c>
      <c r="B21" s="45" t="s">
        <v>1748</v>
      </c>
      <c r="G21" s="151">
        <v>0</v>
      </c>
    </row>
    <row r="22" spans="1:7" x14ac:dyDescent="0.25">
      <c r="A22" s="45">
        <f t="shared" si="0"/>
        <v>21</v>
      </c>
      <c r="B22" s="45" t="s">
        <v>1748</v>
      </c>
      <c r="G22" s="151">
        <v>0</v>
      </c>
    </row>
    <row r="23" spans="1:7" x14ac:dyDescent="0.25">
      <c r="A23" s="45">
        <f t="shared" si="0"/>
        <v>22</v>
      </c>
      <c r="B23" s="45" t="s">
        <v>1748</v>
      </c>
      <c r="G23" s="151">
        <v>0</v>
      </c>
    </row>
    <row r="24" spans="1:7" x14ac:dyDescent="0.25">
      <c r="A24" s="45">
        <f t="shared" si="0"/>
        <v>23</v>
      </c>
      <c r="B24" s="45" t="s">
        <v>1748</v>
      </c>
      <c r="G24" s="151">
        <v>0</v>
      </c>
    </row>
    <row r="25" spans="1:7" x14ac:dyDescent="0.25">
      <c r="A25" s="45">
        <f t="shared" si="0"/>
        <v>24</v>
      </c>
      <c r="B25" s="45" t="s">
        <v>1748</v>
      </c>
      <c r="G25" s="151">
        <v>0</v>
      </c>
    </row>
    <row r="26" spans="1:7" x14ac:dyDescent="0.25">
      <c r="A26" s="45">
        <f t="shared" si="0"/>
        <v>25</v>
      </c>
      <c r="B26" s="45" t="s">
        <v>1748</v>
      </c>
      <c r="G26" s="151">
        <v>0</v>
      </c>
    </row>
    <row r="27" spans="1:7" x14ac:dyDescent="0.25">
      <c r="A27" s="45">
        <f t="shared" si="0"/>
        <v>26</v>
      </c>
      <c r="B27" s="45" t="s">
        <v>1748</v>
      </c>
      <c r="G27" s="151">
        <v>0</v>
      </c>
    </row>
    <row r="28" spans="1:7" x14ac:dyDescent="0.25">
      <c r="A28" s="45">
        <f t="shared" si="0"/>
        <v>27</v>
      </c>
      <c r="B28" s="45" t="s">
        <v>1748</v>
      </c>
      <c r="G28" s="151">
        <v>0</v>
      </c>
    </row>
    <row r="29" spans="1:7" x14ac:dyDescent="0.25">
      <c r="A29" s="45">
        <f t="shared" si="0"/>
        <v>28</v>
      </c>
      <c r="B29" s="45" t="s">
        <v>1748</v>
      </c>
      <c r="G29" s="151">
        <v>0</v>
      </c>
    </row>
    <row r="30" spans="1:7" x14ac:dyDescent="0.25">
      <c r="A30" s="45">
        <f t="shared" si="0"/>
        <v>29</v>
      </c>
      <c r="B30" s="45" t="s">
        <v>1748</v>
      </c>
      <c r="G30" s="151">
        <v>0</v>
      </c>
    </row>
    <row r="31" spans="1:7" x14ac:dyDescent="0.25">
      <c r="A31" s="45">
        <f t="shared" si="0"/>
        <v>30</v>
      </c>
      <c r="B31" s="45" t="s">
        <v>1748</v>
      </c>
      <c r="G31" s="151">
        <v>0</v>
      </c>
    </row>
    <row r="32" spans="1:7" x14ac:dyDescent="0.25">
      <c r="A32" s="45">
        <f t="shared" si="0"/>
        <v>31</v>
      </c>
      <c r="B32" s="45" t="s">
        <v>1748</v>
      </c>
      <c r="G32" s="151">
        <v>0</v>
      </c>
    </row>
    <row r="33" spans="1:7" x14ac:dyDescent="0.25">
      <c r="A33" s="45">
        <f t="shared" si="0"/>
        <v>32</v>
      </c>
      <c r="B33" s="45" t="s">
        <v>1748</v>
      </c>
      <c r="G33" s="151">
        <v>0</v>
      </c>
    </row>
    <row r="34" spans="1:7" x14ac:dyDescent="0.25">
      <c r="A34" s="45">
        <f t="shared" si="0"/>
        <v>33</v>
      </c>
      <c r="B34" s="45" t="s">
        <v>1748</v>
      </c>
      <c r="G34" s="151">
        <v>0</v>
      </c>
    </row>
    <row r="35" spans="1:7" x14ac:dyDescent="0.25">
      <c r="A35" s="45">
        <f t="shared" si="0"/>
        <v>34</v>
      </c>
      <c r="B35" s="45" t="s">
        <v>1748</v>
      </c>
      <c r="G35" s="151">
        <v>0</v>
      </c>
    </row>
    <row r="36" spans="1:7" x14ac:dyDescent="0.25">
      <c r="A36" s="45">
        <f t="shared" si="0"/>
        <v>35</v>
      </c>
      <c r="B36" s="45" t="s">
        <v>1748</v>
      </c>
      <c r="G36" s="151">
        <v>0</v>
      </c>
    </row>
    <row r="37" spans="1:7" x14ac:dyDescent="0.25">
      <c r="A37" s="45">
        <f t="shared" si="0"/>
        <v>36</v>
      </c>
      <c r="B37" s="45" t="s">
        <v>1748</v>
      </c>
      <c r="G37" s="151">
        <v>0</v>
      </c>
    </row>
    <row r="38" spans="1:7" x14ac:dyDescent="0.25">
      <c r="A38" s="45">
        <f t="shared" si="0"/>
        <v>37</v>
      </c>
      <c r="B38" s="45" t="s">
        <v>1748</v>
      </c>
      <c r="G38" s="151">
        <v>0</v>
      </c>
    </row>
    <row r="39" spans="1:7" x14ac:dyDescent="0.25">
      <c r="A39" s="45">
        <f t="shared" si="0"/>
        <v>38</v>
      </c>
      <c r="B39" s="45" t="s">
        <v>1748</v>
      </c>
      <c r="G39" s="151">
        <v>0</v>
      </c>
    </row>
    <row r="40" spans="1:7" x14ac:dyDescent="0.25">
      <c r="A40" s="45">
        <f t="shared" si="0"/>
        <v>39</v>
      </c>
      <c r="B40" s="45" t="s">
        <v>1748</v>
      </c>
      <c r="G40" s="151">
        <v>0</v>
      </c>
    </row>
    <row r="41" spans="1:7" x14ac:dyDescent="0.25">
      <c r="A41" s="45">
        <f t="shared" si="0"/>
        <v>40</v>
      </c>
      <c r="B41" s="45" t="s">
        <v>1748</v>
      </c>
      <c r="G41" s="151">
        <v>0</v>
      </c>
    </row>
    <row r="42" spans="1:7" x14ac:dyDescent="0.25">
      <c r="A42" s="45">
        <f t="shared" si="0"/>
        <v>41</v>
      </c>
      <c r="B42" s="45" t="s">
        <v>1748</v>
      </c>
      <c r="G42" s="151">
        <v>0</v>
      </c>
    </row>
    <row r="43" spans="1:7" x14ac:dyDescent="0.25">
      <c r="A43" s="45">
        <f t="shared" si="0"/>
        <v>42</v>
      </c>
      <c r="B43" s="45" t="s">
        <v>1748</v>
      </c>
      <c r="G43" s="151">
        <v>0</v>
      </c>
    </row>
    <row r="44" spans="1:7" x14ac:dyDescent="0.25">
      <c r="A44" s="45">
        <f t="shared" si="0"/>
        <v>43</v>
      </c>
      <c r="B44" s="45" t="s">
        <v>1748</v>
      </c>
      <c r="G44" s="151">
        <v>0</v>
      </c>
    </row>
    <row r="45" spans="1:7" x14ac:dyDescent="0.25">
      <c r="A45" s="45">
        <f t="shared" si="0"/>
        <v>44</v>
      </c>
      <c r="B45" s="45" t="s">
        <v>1748</v>
      </c>
      <c r="G45" s="151">
        <v>0</v>
      </c>
    </row>
    <row r="46" spans="1:7" x14ac:dyDescent="0.25">
      <c r="A46" s="45">
        <f t="shared" si="0"/>
        <v>45</v>
      </c>
      <c r="B46" s="45" t="s">
        <v>1748</v>
      </c>
      <c r="G46" s="151">
        <v>0</v>
      </c>
    </row>
    <row r="47" spans="1:7" x14ac:dyDescent="0.25">
      <c r="A47" s="45">
        <f t="shared" si="0"/>
        <v>46</v>
      </c>
      <c r="B47" s="45" t="s">
        <v>1748</v>
      </c>
      <c r="G47" s="151">
        <v>0</v>
      </c>
    </row>
    <row r="48" spans="1:7" x14ac:dyDescent="0.25">
      <c r="A48" s="45">
        <f t="shared" si="0"/>
        <v>47</v>
      </c>
      <c r="B48" s="45" t="s">
        <v>1748</v>
      </c>
      <c r="G48" s="151">
        <v>0</v>
      </c>
    </row>
    <row r="49" spans="1:7" x14ac:dyDescent="0.25">
      <c r="A49" s="45">
        <f t="shared" si="0"/>
        <v>48</v>
      </c>
      <c r="B49" s="45" t="s">
        <v>1748</v>
      </c>
      <c r="G49" s="151">
        <v>0</v>
      </c>
    </row>
    <row r="50" spans="1:7" x14ac:dyDescent="0.25">
      <c r="A50" s="45">
        <f t="shared" si="0"/>
        <v>49</v>
      </c>
      <c r="B50" s="45" t="s">
        <v>1748</v>
      </c>
      <c r="G50" s="151">
        <v>0</v>
      </c>
    </row>
    <row r="51" spans="1:7" x14ac:dyDescent="0.25">
      <c r="A51" s="45">
        <f t="shared" si="0"/>
        <v>50</v>
      </c>
      <c r="B51" s="45" t="s">
        <v>1748</v>
      </c>
      <c r="G51" s="151">
        <v>0</v>
      </c>
    </row>
    <row r="52" spans="1:7" x14ac:dyDescent="0.25">
      <c r="A52" s="45">
        <f t="shared" si="0"/>
        <v>51</v>
      </c>
      <c r="B52" s="45" t="s">
        <v>1748</v>
      </c>
      <c r="G52" s="151">
        <v>0</v>
      </c>
    </row>
    <row r="53" spans="1:7" x14ac:dyDescent="0.25">
      <c r="A53" s="45">
        <f t="shared" si="0"/>
        <v>52</v>
      </c>
      <c r="B53" s="45" t="s">
        <v>1748</v>
      </c>
      <c r="G53" s="151">
        <v>0</v>
      </c>
    </row>
    <row r="54" spans="1:7" x14ac:dyDescent="0.25">
      <c r="A54" s="45">
        <f t="shared" si="0"/>
        <v>53</v>
      </c>
      <c r="B54" s="45" t="s">
        <v>1748</v>
      </c>
      <c r="G54" s="151">
        <v>0</v>
      </c>
    </row>
    <row r="55" spans="1:7" x14ac:dyDescent="0.25">
      <c r="A55" s="45">
        <f t="shared" si="0"/>
        <v>54</v>
      </c>
      <c r="B55" s="45" t="s">
        <v>1748</v>
      </c>
      <c r="G55" s="151">
        <v>0</v>
      </c>
    </row>
    <row r="56" spans="1:7" x14ac:dyDescent="0.25">
      <c r="A56" s="45">
        <f t="shared" si="0"/>
        <v>55</v>
      </c>
      <c r="B56" s="45" t="s">
        <v>1748</v>
      </c>
      <c r="G56" s="151">
        <v>0</v>
      </c>
    </row>
    <row r="57" spans="1:7" x14ac:dyDescent="0.25">
      <c r="A57" s="45">
        <f t="shared" si="0"/>
        <v>56</v>
      </c>
      <c r="B57" s="45" t="s">
        <v>1748</v>
      </c>
      <c r="G57" s="151">
        <v>0</v>
      </c>
    </row>
    <row r="58" spans="1:7" x14ac:dyDescent="0.25">
      <c r="A58" s="45">
        <f t="shared" si="0"/>
        <v>57</v>
      </c>
      <c r="B58" s="45" t="s">
        <v>1748</v>
      </c>
      <c r="G58" s="151">
        <v>0</v>
      </c>
    </row>
    <row r="59" spans="1:7" x14ac:dyDescent="0.25">
      <c r="A59" s="45">
        <f t="shared" si="0"/>
        <v>58</v>
      </c>
      <c r="B59" s="45" t="s">
        <v>1748</v>
      </c>
      <c r="G59" s="151">
        <v>0</v>
      </c>
    </row>
    <row r="60" spans="1:7" x14ac:dyDescent="0.25">
      <c r="A60" s="45">
        <f t="shared" si="0"/>
        <v>59</v>
      </c>
      <c r="B60" s="45" t="s">
        <v>1748</v>
      </c>
      <c r="G60" s="151">
        <v>0</v>
      </c>
    </row>
    <row r="61" spans="1:7" x14ac:dyDescent="0.25">
      <c r="A61" s="45">
        <f t="shared" si="0"/>
        <v>60</v>
      </c>
      <c r="B61" s="45" t="s">
        <v>1748</v>
      </c>
      <c r="G61" s="151">
        <v>0</v>
      </c>
    </row>
    <row r="62" spans="1:7" x14ac:dyDescent="0.25">
      <c r="A62" s="45">
        <f t="shared" si="0"/>
        <v>61</v>
      </c>
      <c r="B62" s="45" t="s">
        <v>1748</v>
      </c>
      <c r="G62" s="151">
        <v>0</v>
      </c>
    </row>
    <row r="63" spans="1:7" x14ac:dyDescent="0.25">
      <c r="A63" s="45">
        <f t="shared" si="0"/>
        <v>62</v>
      </c>
      <c r="B63" s="45" t="s">
        <v>1748</v>
      </c>
      <c r="G63" s="151">
        <v>0</v>
      </c>
    </row>
    <row r="64" spans="1:7" x14ac:dyDescent="0.25">
      <c r="A64" s="45">
        <f t="shared" si="0"/>
        <v>63</v>
      </c>
      <c r="B64" s="45" t="s">
        <v>1748</v>
      </c>
      <c r="G64" s="151">
        <v>0</v>
      </c>
    </row>
    <row r="65" spans="1:7" x14ac:dyDescent="0.25">
      <c r="A65" s="45">
        <f t="shared" si="0"/>
        <v>64</v>
      </c>
      <c r="B65" s="45" t="s">
        <v>1748</v>
      </c>
      <c r="G65" s="151">
        <v>0</v>
      </c>
    </row>
    <row r="66" spans="1:7" x14ac:dyDescent="0.25">
      <c r="A66" s="45">
        <f t="shared" si="0"/>
        <v>65</v>
      </c>
      <c r="B66" s="45" t="s">
        <v>1748</v>
      </c>
      <c r="G66" s="151">
        <v>0</v>
      </c>
    </row>
    <row r="67" spans="1:7" x14ac:dyDescent="0.25">
      <c r="A67" s="45">
        <f t="shared" si="0"/>
        <v>66</v>
      </c>
      <c r="B67" s="45" t="s">
        <v>1748</v>
      </c>
      <c r="G67" s="151">
        <v>0</v>
      </c>
    </row>
    <row r="68" spans="1:7" x14ac:dyDescent="0.25">
      <c r="A68" s="45">
        <f t="shared" ref="A68:A116" si="1">A67+1</f>
        <v>67</v>
      </c>
      <c r="B68" s="45" t="s">
        <v>1748</v>
      </c>
      <c r="G68" s="151">
        <v>0</v>
      </c>
    </row>
    <row r="69" spans="1:7" x14ac:dyDescent="0.25">
      <c r="A69" s="45">
        <f t="shared" si="1"/>
        <v>68</v>
      </c>
      <c r="B69" s="45" t="s">
        <v>1748</v>
      </c>
      <c r="G69" s="151">
        <v>0</v>
      </c>
    </row>
    <row r="70" spans="1:7" x14ac:dyDescent="0.25">
      <c r="A70" s="45">
        <f t="shared" si="1"/>
        <v>69</v>
      </c>
      <c r="B70" s="45" t="s">
        <v>1748</v>
      </c>
      <c r="G70" s="151">
        <v>0</v>
      </c>
    </row>
    <row r="71" spans="1:7" x14ac:dyDescent="0.25">
      <c r="A71" s="45">
        <f t="shared" si="1"/>
        <v>70</v>
      </c>
      <c r="B71" s="45" t="s">
        <v>1748</v>
      </c>
      <c r="G71" s="151">
        <v>0</v>
      </c>
    </row>
    <row r="72" spans="1:7" x14ac:dyDescent="0.25">
      <c r="A72" s="45">
        <f t="shared" si="1"/>
        <v>71</v>
      </c>
      <c r="B72" s="45" t="s">
        <v>1748</v>
      </c>
      <c r="G72" s="151">
        <v>0</v>
      </c>
    </row>
    <row r="73" spans="1:7" x14ac:dyDescent="0.25">
      <c r="A73" s="45">
        <f t="shared" si="1"/>
        <v>72</v>
      </c>
      <c r="B73" s="45" t="s">
        <v>1748</v>
      </c>
      <c r="G73" s="151">
        <v>0</v>
      </c>
    </row>
    <row r="74" spans="1:7" x14ac:dyDescent="0.25">
      <c r="A74" s="45">
        <f t="shared" si="1"/>
        <v>73</v>
      </c>
      <c r="B74" s="45" t="s">
        <v>1748</v>
      </c>
      <c r="G74" s="151">
        <v>0</v>
      </c>
    </row>
    <row r="75" spans="1:7" x14ac:dyDescent="0.25">
      <c r="A75" s="45">
        <f t="shared" si="1"/>
        <v>74</v>
      </c>
      <c r="B75" s="45" t="s">
        <v>1748</v>
      </c>
      <c r="G75" s="151">
        <v>0</v>
      </c>
    </row>
    <row r="76" spans="1:7" x14ac:dyDescent="0.25">
      <c r="A76" s="45">
        <f t="shared" si="1"/>
        <v>75</v>
      </c>
      <c r="B76" s="45" t="s">
        <v>1748</v>
      </c>
      <c r="G76" s="151">
        <v>0</v>
      </c>
    </row>
    <row r="77" spans="1:7" x14ac:dyDescent="0.25">
      <c r="A77" s="45">
        <f t="shared" si="1"/>
        <v>76</v>
      </c>
      <c r="B77" s="45" t="s">
        <v>1748</v>
      </c>
      <c r="G77" s="151">
        <v>0</v>
      </c>
    </row>
    <row r="78" spans="1:7" x14ac:dyDescent="0.25">
      <c r="A78" s="45">
        <f t="shared" si="1"/>
        <v>77</v>
      </c>
      <c r="B78" s="45" t="s">
        <v>1748</v>
      </c>
      <c r="G78" s="151">
        <v>0</v>
      </c>
    </row>
    <row r="79" spans="1:7" x14ac:dyDescent="0.25">
      <c r="A79" s="45">
        <f t="shared" si="1"/>
        <v>78</v>
      </c>
      <c r="B79" s="45" t="s">
        <v>1748</v>
      </c>
      <c r="G79" s="151">
        <v>0</v>
      </c>
    </row>
    <row r="80" spans="1:7" x14ac:dyDescent="0.25">
      <c r="A80" s="45">
        <f t="shared" si="1"/>
        <v>79</v>
      </c>
      <c r="B80" s="45" t="s">
        <v>1748</v>
      </c>
      <c r="G80" s="151">
        <v>0</v>
      </c>
    </row>
    <row r="81" spans="1:7" x14ac:dyDescent="0.25">
      <c r="A81" s="45">
        <f t="shared" si="1"/>
        <v>80</v>
      </c>
      <c r="B81" s="45" t="s">
        <v>1748</v>
      </c>
      <c r="G81" s="151">
        <v>0</v>
      </c>
    </row>
    <row r="82" spans="1:7" x14ac:dyDescent="0.25">
      <c r="A82" s="45">
        <f t="shared" si="1"/>
        <v>81</v>
      </c>
      <c r="B82" s="45" t="s">
        <v>1748</v>
      </c>
      <c r="G82" s="151">
        <v>0</v>
      </c>
    </row>
    <row r="83" spans="1:7" x14ac:dyDescent="0.25">
      <c r="A83" s="45">
        <f t="shared" si="1"/>
        <v>82</v>
      </c>
      <c r="B83" s="45" t="s">
        <v>1748</v>
      </c>
      <c r="G83" s="151">
        <v>0</v>
      </c>
    </row>
    <row r="84" spans="1:7" x14ac:dyDescent="0.25">
      <c r="A84" s="45">
        <f t="shared" si="1"/>
        <v>83</v>
      </c>
      <c r="B84" s="45" t="s">
        <v>1748</v>
      </c>
      <c r="G84" s="151">
        <v>0</v>
      </c>
    </row>
    <row r="85" spans="1:7" x14ac:dyDescent="0.25">
      <c r="A85" s="45">
        <f t="shared" si="1"/>
        <v>84</v>
      </c>
      <c r="B85" s="45" t="s">
        <v>1748</v>
      </c>
      <c r="G85" s="151">
        <v>0</v>
      </c>
    </row>
    <row r="86" spans="1:7" x14ac:dyDescent="0.25">
      <c r="A86" s="45">
        <f t="shared" si="1"/>
        <v>85</v>
      </c>
      <c r="B86" s="45" t="s">
        <v>1748</v>
      </c>
      <c r="G86" s="151">
        <v>0</v>
      </c>
    </row>
    <row r="87" spans="1:7" x14ac:dyDescent="0.25">
      <c r="A87" s="45">
        <f t="shared" si="1"/>
        <v>86</v>
      </c>
      <c r="B87" s="45" t="s">
        <v>1748</v>
      </c>
      <c r="G87" s="151">
        <v>0</v>
      </c>
    </row>
    <row r="88" spans="1:7" x14ac:dyDescent="0.25">
      <c r="A88" s="45">
        <f t="shared" si="1"/>
        <v>87</v>
      </c>
      <c r="B88" s="45" t="s">
        <v>1748</v>
      </c>
      <c r="G88" s="151">
        <v>0</v>
      </c>
    </row>
    <row r="89" spans="1:7" x14ac:dyDescent="0.25">
      <c r="A89" s="45">
        <f t="shared" si="1"/>
        <v>88</v>
      </c>
      <c r="B89" s="45" t="s">
        <v>1748</v>
      </c>
      <c r="G89" s="151">
        <v>0</v>
      </c>
    </row>
    <row r="90" spans="1:7" x14ac:dyDescent="0.25">
      <c r="A90" s="45">
        <f t="shared" si="1"/>
        <v>89</v>
      </c>
      <c r="B90" s="45" t="s">
        <v>1748</v>
      </c>
      <c r="G90" s="151">
        <v>0</v>
      </c>
    </row>
    <row r="91" spans="1:7" x14ac:dyDescent="0.25">
      <c r="A91" s="45">
        <f t="shared" si="1"/>
        <v>90</v>
      </c>
      <c r="B91" s="45" t="s">
        <v>1748</v>
      </c>
      <c r="G91" s="151">
        <v>0</v>
      </c>
    </row>
    <row r="92" spans="1:7" x14ac:dyDescent="0.25">
      <c r="A92" s="45">
        <f t="shared" si="1"/>
        <v>91</v>
      </c>
      <c r="B92" s="45" t="s">
        <v>1748</v>
      </c>
      <c r="G92" s="151">
        <v>0</v>
      </c>
    </row>
    <row r="93" spans="1:7" x14ac:dyDescent="0.25">
      <c r="A93" s="45">
        <f t="shared" si="1"/>
        <v>92</v>
      </c>
      <c r="B93" s="45" t="s">
        <v>1748</v>
      </c>
      <c r="G93" s="151">
        <v>0</v>
      </c>
    </row>
    <row r="94" spans="1:7" x14ac:dyDescent="0.25">
      <c r="A94" s="45">
        <f t="shared" si="1"/>
        <v>93</v>
      </c>
      <c r="B94" s="45" t="s">
        <v>1748</v>
      </c>
      <c r="G94" s="151">
        <v>0</v>
      </c>
    </row>
    <row r="95" spans="1:7" x14ac:dyDescent="0.25">
      <c r="A95" s="45">
        <f t="shared" si="1"/>
        <v>94</v>
      </c>
      <c r="B95" s="45" t="s">
        <v>1748</v>
      </c>
      <c r="G95" s="151">
        <v>0</v>
      </c>
    </row>
    <row r="96" spans="1:7" x14ac:dyDescent="0.25">
      <c r="A96" s="45">
        <f t="shared" si="1"/>
        <v>95</v>
      </c>
      <c r="B96" s="45" t="s">
        <v>1748</v>
      </c>
      <c r="G96" s="151">
        <v>0</v>
      </c>
    </row>
    <row r="97" spans="1:7" x14ac:dyDescent="0.25">
      <c r="A97" s="45">
        <f t="shared" si="1"/>
        <v>96</v>
      </c>
      <c r="B97" s="45" t="s">
        <v>1748</v>
      </c>
      <c r="G97" s="151">
        <v>0</v>
      </c>
    </row>
    <row r="98" spans="1:7" x14ac:dyDescent="0.25">
      <c r="A98" s="45">
        <f t="shared" si="1"/>
        <v>97</v>
      </c>
      <c r="B98" s="45" t="s">
        <v>1748</v>
      </c>
      <c r="G98" s="151">
        <v>0</v>
      </c>
    </row>
    <row r="99" spans="1:7" x14ac:dyDescent="0.25">
      <c r="A99" s="45">
        <f t="shared" si="1"/>
        <v>98</v>
      </c>
      <c r="B99" s="45" t="s">
        <v>1748</v>
      </c>
      <c r="G99" s="151">
        <v>0</v>
      </c>
    </row>
    <row r="100" spans="1:7" x14ac:dyDescent="0.25">
      <c r="A100" s="45">
        <f t="shared" si="1"/>
        <v>99</v>
      </c>
      <c r="B100" s="45" t="s">
        <v>1748</v>
      </c>
      <c r="G100" s="151">
        <v>0</v>
      </c>
    </row>
    <row r="101" spans="1:7" x14ac:dyDescent="0.25">
      <c r="A101" s="45">
        <f t="shared" si="1"/>
        <v>100</v>
      </c>
      <c r="B101" s="45" t="s">
        <v>1748</v>
      </c>
      <c r="G101" s="151">
        <v>0</v>
      </c>
    </row>
    <row r="102" spans="1:7" x14ac:dyDescent="0.25">
      <c r="A102" s="45">
        <f t="shared" si="1"/>
        <v>101</v>
      </c>
      <c r="B102" s="45" t="s">
        <v>1748</v>
      </c>
      <c r="G102" s="151">
        <v>0</v>
      </c>
    </row>
    <row r="103" spans="1:7" x14ac:dyDescent="0.25">
      <c r="A103" s="45">
        <f t="shared" si="1"/>
        <v>102</v>
      </c>
      <c r="B103" s="45" t="s">
        <v>1748</v>
      </c>
      <c r="G103" s="151">
        <v>0</v>
      </c>
    </row>
    <row r="104" spans="1:7" x14ac:dyDescent="0.25">
      <c r="A104" s="45">
        <f t="shared" si="1"/>
        <v>103</v>
      </c>
      <c r="B104" s="45" t="s">
        <v>1748</v>
      </c>
      <c r="G104" s="151">
        <v>0</v>
      </c>
    </row>
    <row r="105" spans="1:7" x14ac:dyDescent="0.25">
      <c r="A105" s="45">
        <f t="shared" si="1"/>
        <v>104</v>
      </c>
      <c r="B105" s="45" t="s">
        <v>1748</v>
      </c>
      <c r="G105" s="151">
        <v>0</v>
      </c>
    </row>
    <row r="106" spans="1:7" x14ac:dyDescent="0.25">
      <c r="A106" s="45">
        <f t="shared" si="1"/>
        <v>105</v>
      </c>
      <c r="B106" s="45" t="s">
        <v>1748</v>
      </c>
      <c r="G106" s="151">
        <v>0</v>
      </c>
    </row>
    <row r="107" spans="1:7" x14ac:dyDescent="0.25">
      <c r="A107" s="45">
        <f t="shared" si="1"/>
        <v>106</v>
      </c>
      <c r="B107" s="45" t="s">
        <v>1748</v>
      </c>
      <c r="G107" s="151">
        <v>0</v>
      </c>
    </row>
    <row r="108" spans="1:7" x14ac:dyDescent="0.25">
      <c r="A108" s="45">
        <f t="shared" si="1"/>
        <v>107</v>
      </c>
      <c r="B108" s="45" t="s">
        <v>1748</v>
      </c>
      <c r="G108" s="151">
        <v>0</v>
      </c>
    </row>
    <row r="109" spans="1:7" x14ac:dyDescent="0.25">
      <c r="A109" s="45">
        <f t="shared" si="1"/>
        <v>108</v>
      </c>
      <c r="B109" s="45" t="s">
        <v>1748</v>
      </c>
      <c r="G109" s="151">
        <v>0</v>
      </c>
    </row>
    <row r="110" spans="1:7" x14ac:dyDescent="0.25">
      <c r="A110" s="45">
        <f t="shared" si="1"/>
        <v>109</v>
      </c>
      <c r="B110" s="45" t="s">
        <v>1748</v>
      </c>
      <c r="G110" s="151">
        <v>0</v>
      </c>
    </row>
    <row r="111" spans="1:7" x14ac:dyDescent="0.25">
      <c r="A111" s="45">
        <f t="shared" si="1"/>
        <v>110</v>
      </c>
      <c r="B111" s="45" t="s">
        <v>1748</v>
      </c>
      <c r="G111" s="151">
        <v>0</v>
      </c>
    </row>
    <row r="112" spans="1:7" x14ac:dyDescent="0.25">
      <c r="A112" s="45">
        <f t="shared" si="1"/>
        <v>111</v>
      </c>
      <c r="B112" s="45" t="s">
        <v>1748</v>
      </c>
      <c r="G112" s="151">
        <v>0</v>
      </c>
    </row>
    <row r="113" spans="1:10" x14ac:dyDescent="0.25">
      <c r="A113" s="45">
        <f t="shared" si="1"/>
        <v>112</v>
      </c>
      <c r="B113" s="45" t="s">
        <v>1748</v>
      </c>
      <c r="G113" s="151">
        <v>0</v>
      </c>
    </row>
    <row r="114" spans="1:10" x14ac:dyDescent="0.25">
      <c r="A114" s="45">
        <f t="shared" si="1"/>
        <v>113</v>
      </c>
      <c r="B114" s="45" t="s">
        <v>1748</v>
      </c>
      <c r="G114" s="151">
        <v>0</v>
      </c>
    </row>
    <row r="115" spans="1:10" x14ac:dyDescent="0.25">
      <c r="A115" s="45">
        <f t="shared" si="1"/>
        <v>114</v>
      </c>
      <c r="B115" s="45" t="s">
        <v>1748</v>
      </c>
      <c r="G115" s="151">
        <v>0</v>
      </c>
    </row>
    <row r="116" spans="1:10" x14ac:dyDescent="0.25">
      <c r="A116" s="45">
        <f t="shared" si="1"/>
        <v>115</v>
      </c>
      <c r="B116" s="45" t="s">
        <v>1748</v>
      </c>
      <c r="G116" s="151">
        <v>0</v>
      </c>
    </row>
    <row r="117" spans="1:10" s="24" customFormat="1" x14ac:dyDescent="0.25">
      <c r="A117" s="85"/>
      <c r="B117" s="85"/>
      <c r="C117" s="99"/>
      <c r="D117" s="91"/>
      <c r="E117" s="85"/>
      <c r="F117" s="85"/>
      <c r="G117" s="143"/>
      <c r="H117" s="90"/>
      <c r="I117" s="85"/>
      <c r="J117" s="99"/>
    </row>
    <row r="118" spans="1:10" x14ac:dyDescent="0.25">
      <c r="G118" s="377" t="s">
        <v>5</v>
      </c>
      <c r="H118" s="138"/>
    </row>
    <row r="119" spans="1:10" x14ac:dyDescent="0.25">
      <c r="G119" s="379"/>
      <c r="H119" s="139"/>
    </row>
    <row r="120" spans="1:10" x14ac:dyDescent="0.25">
      <c r="G120" s="142">
        <f>SUM($G$2:$G$116)</f>
        <v>0</v>
      </c>
      <c r="H120" s="140"/>
    </row>
    <row r="121" spans="1:10" x14ac:dyDescent="0.25">
      <c r="G121" s="39"/>
      <c r="H121" s="138"/>
    </row>
    <row r="122" spans="1:10" x14ac:dyDescent="0.25">
      <c r="F122" s="398" t="s">
        <v>54</v>
      </c>
      <c r="G122" s="377" t="s">
        <v>72</v>
      </c>
    </row>
    <row r="123" spans="1:10" x14ac:dyDescent="0.25">
      <c r="F123" s="398"/>
      <c r="G123" s="379"/>
    </row>
    <row r="124" spans="1:10" x14ac:dyDescent="0.25">
      <c r="F124" s="286" t="str">
        <f>IF(TOTALS!$A$25="Input Damage Inventory Number","N/A",TOTALS!$A$25)</f>
        <v>N/A</v>
      </c>
      <c r="G124" s="142">
        <f>SUMIFS($G$2:$G$116,$B$2:$B$116,$F124)</f>
        <v>0</v>
      </c>
    </row>
    <row r="125" spans="1:10" x14ac:dyDescent="0.25">
      <c r="F125" s="286" t="str">
        <f>IF(TOTALS!$A$40="Input Damage Inventory Number","N/A",TOTALS!$A$40)</f>
        <v>N/A</v>
      </c>
      <c r="G125" s="142">
        <f t="shared" ref="G125:G148" si="2">SUMIFS($G$2:$G$116,$B$2:$B$116,$F125)</f>
        <v>0</v>
      </c>
    </row>
    <row r="126" spans="1:10" x14ac:dyDescent="0.25">
      <c r="F126" s="286" t="str">
        <f>IF(TOTALS!$A$54="Input Damage Inventory Number","N/A",TOTALS!$A$54)</f>
        <v>N/A</v>
      </c>
      <c r="G126" s="142">
        <f t="shared" si="2"/>
        <v>0</v>
      </c>
    </row>
    <row r="127" spans="1:10" x14ac:dyDescent="0.25">
      <c r="F127" s="286" t="str">
        <f>IF(TOTALS!$A$68="Input Damage Inventory Number","N/A",TOTALS!$A$68)</f>
        <v>N/A</v>
      </c>
      <c r="G127" s="142">
        <f t="shared" si="2"/>
        <v>0</v>
      </c>
    </row>
    <row r="128" spans="1:10" x14ac:dyDescent="0.25">
      <c r="F128" s="286" t="str">
        <f>IF(TOTALS!$A$82="Input Damage Inventory Number","N/A",TOTALS!$A$82)</f>
        <v>N/A</v>
      </c>
      <c r="G128" s="142">
        <f t="shared" si="2"/>
        <v>0</v>
      </c>
    </row>
    <row r="129" spans="6:7" x14ac:dyDescent="0.25">
      <c r="F129" s="286" t="str">
        <f>IF(TOTALS!$A$96="Input Damage Inventory Number","N/A",TOTALS!$A$96)</f>
        <v>N/A</v>
      </c>
      <c r="G129" s="142">
        <f t="shared" si="2"/>
        <v>0</v>
      </c>
    </row>
    <row r="130" spans="6:7" x14ac:dyDescent="0.25">
      <c r="F130" s="286" t="str">
        <f>IF(TOTALS!$A$110="Input Damage Inventory Number","N/A",TOTALS!$A$110)</f>
        <v>N/A</v>
      </c>
      <c r="G130" s="142">
        <f t="shared" si="2"/>
        <v>0</v>
      </c>
    </row>
    <row r="131" spans="6:7" x14ac:dyDescent="0.25">
      <c r="F131" s="286" t="str">
        <f>IF(TOTALS!$A$124="Input Damage Inventory Number","N/A",TOTALS!$A$124)</f>
        <v>N/A</v>
      </c>
      <c r="G131" s="142">
        <f t="shared" si="2"/>
        <v>0</v>
      </c>
    </row>
    <row r="132" spans="6:7" x14ac:dyDescent="0.25">
      <c r="F132" s="286" t="str">
        <f>IF(TOTALS!$A$138="Input Damage Inventory Number","N/A",TOTALS!$A$138)</f>
        <v>N/A</v>
      </c>
      <c r="G132" s="142">
        <f t="shared" si="2"/>
        <v>0</v>
      </c>
    </row>
    <row r="133" spans="6:7" x14ac:dyDescent="0.25">
      <c r="F133" s="286" t="str">
        <f>IF(TOTALS!$A$152="Input Damage Inventory Number","N/A",TOTALS!$A$152)</f>
        <v>N/A</v>
      </c>
      <c r="G133" s="142">
        <f t="shared" si="2"/>
        <v>0</v>
      </c>
    </row>
    <row r="134" spans="6:7" x14ac:dyDescent="0.25">
      <c r="F134" s="286" t="str">
        <f>IF(TOTALS!$A$166="Input Damage Inventory Number","N/A",TOTALS!$A$166)</f>
        <v>N/A</v>
      </c>
      <c r="G134" s="142">
        <f t="shared" si="2"/>
        <v>0</v>
      </c>
    </row>
    <row r="135" spans="6:7" x14ac:dyDescent="0.25">
      <c r="F135" s="286" t="str">
        <f>IF(TOTALS!$A$180="Input Damage Inventory Number","N/A",TOTALS!$A$180)</f>
        <v>N/A</v>
      </c>
      <c r="G135" s="142">
        <f t="shared" si="2"/>
        <v>0</v>
      </c>
    </row>
    <row r="136" spans="6:7" x14ac:dyDescent="0.25">
      <c r="F136" s="286" t="str">
        <f>IF(TOTALS!$A$194="Input Damage Inventory Number","N/A",TOTALS!$A$194)</f>
        <v>N/A</v>
      </c>
      <c r="G136" s="142">
        <f t="shared" si="2"/>
        <v>0</v>
      </c>
    </row>
    <row r="137" spans="6:7" x14ac:dyDescent="0.25">
      <c r="F137" s="286" t="str">
        <f>IF(TOTALS!$A$208="Input Damage Inventory Number","N/A",TOTALS!$A$208)</f>
        <v>N/A</v>
      </c>
      <c r="G137" s="142">
        <f t="shared" si="2"/>
        <v>0</v>
      </c>
    </row>
    <row r="138" spans="6:7" x14ac:dyDescent="0.25">
      <c r="F138" s="286" t="str">
        <f>IF(TOTALS!$A$222="Input Damage Inventory Number","N/A",TOTALS!$A$222)</f>
        <v>N/A</v>
      </c>
      <c r="G138" s="142">
        <f t="shared" si="2"/>
        <v>0</v>
      </c>
    </row>
    <row r="139" spans="6:7" x14ac:dyDescent="0.25">
      <c r="F139" s="286" t="str">
        <f>IF(TOTALS!$A$236="Input Damage Inventory Number","N/A",TOTALS!$A$236)</f>
        <v>N/A</v>
      </c>
      <c r="G139" s="142">
        <f t="shared" si="2"/>
        <v>0</v>
      </c>
    </row>
    <row r="140" spans="6:7" x14ac:dyDescent="0.25">
      <c r="F140" s="286" t="str">
        <f>IF(TOTALS!$A$250="Input Damage Inventory Number","N/A",TOTALS!$A$250)</f>
        <v>N/A</v>
      </c>
      <c r="G140" s="142">
        <f t="shared" si="2"/>
        <v>0</v>
      </c>
    </row>
    <row r="141" spans="6:7" x14ac:dyDescent="0.25">
      <c r="F141" s="286" t="str">
        <f>IF(TOTALS!$A$264="Input Damage Inventory Number","N/A",TOTALS!$A$264)</f>
        <v>N/A</v>
      </c>
      <c r="G141" s="142">
        <f t="shared" si="2"/>
        <v>0</v>
      </c>
    </row>
    <row r="142" spans="6:7" x14ac:dyDescent="0.25">
      <c r="F142" s="286" t="str">
        <f>IF(TOTALS!$A$278="Input Damage Inventory Number","N/A",TOTALS!$A$278)</f>
        <v>N/A</v>
      </c>
      <c r="G142" s="142">
        <f t="shared" si="2"/>
        <v>0</v>
      </c>
    </row>
    <row r="143" spans="6:7" x14ac:dyDescent="0.25">
      <c r="F143" s="286" t="str">
        <f>IF(TOTALS!$A$292="Input Damage Inventory Number","N/A",TOTALS!$A$292)</f>
        <v>N/A</v>
      </c>
      <c r="G143" s="142">
        <f t="shared" si="2"/>
        <v>0</v>
      </c>
    </row>
    <row r="144" spans="6:7" x14ac:dyDescent="0.25">
      <c r="F144" s="286" t="str">
        <f>IF(TOTALS!$A$306="Input Damage Inventory Number","N/A",TOTALS!$A$306)</f>
        <v>N/A</v>
      </c>
      <c r="G144" s="142">
        <f t="shared" si="2"/>
        <v>0</v>
      </c>
    </row>
    <row r="145" spans="6:7" x14ac:dyDescent="0.25">
      <c r="F145" s="286" t="str">
        <f>IF(TOTALS!$A$320="Input Damage Inventory Number","N/A",TOTALS!$A207)</f>
        <v>N/A</v>
      </c>
      <c r="G145" s="142">
        <f t="shared" si="2"/>
        <v>0</v>
      </c>
    </row>
    <row r="146" spans="6:7" x14ac:dyDescent="0.25">
      <c r="F146" s="286" t="str">
        <f>IF(TOTALS!$A$334="Input Damage Inventory Number","N/A",TOTALS!$A208)</f>
        <v>N/A</v>
      </c>
      <c r="G146" s="142">
        <f t="shared" si="2"/>
        <v>0</v>
      </c>
    </row>
    <row r="147" spans="6:7" x14ac:dyDescent="0.25">
      <c r="F147" s="286" t="str">
        <f>IF(TOTALS!$A$348="Input Damage Inventory Number","N/A",TOTALS!$A$348)</f>
        <v>N/A</v>
      </c>
      <c r="G147" s="142">
        <f t="shared" si="2"/>
        <v>0</v>
      </c>
    </row>
    <row r="148" spans="6:7" x14ac:dyDescent="0.25">
      <c r="F148" s="286" t="str">
        <f>IF(TOTALS!$A$362="Input Damage Inventory Number","N/A",TOTALS!$A$362)</f>
        <v>N/A</v>
      </c>
      <c r="G148" s="142">
        <f t="shared" si="2"/>
        <v>0</v>
      </c>
    </row>
  </sheetData>
  <mergeCells count="3">
    <mergeCell ref="G118:G119"/>
    <mergeCell ref="G122:G123"/>
    <mergeCell ref="F122:F123"/>
  </mergeCells>
  <conditionalFormatting sqref="B97:B116">
    <cfRule type="containsText" dxfId="18" priority="2" operator="containsText" text="Select DI #">
      <formula>NOT(ISERROR(SEARCH("Select DI #",B97)))</formula>
    </cfRule>
  </conditionalFormatting>
  <conditionalFormatting sqref="B2:B96">
    <cfRule type="containsText" dxfId="17" priority="1" operator="containsText" text="Select DI #">
      <formula>NOT(ISERROR(SEARCH("Select DI #",B2)))</formula>
    </cfRule>
  </conditionalFormatting>
  <dataValidations count="1">
    <dataValidation type="list" allowBlank="1" showInputMessage="1" showErrorMessage="1" sqref="B2:B116" xr:uid="{00000000-0002-0000-0400-000000000000}">
      <formula1>$F$124:$F$148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8"/>
  <sheetViews>
    <sheetView workbookViewId="0"/>
  </sheetViews>
  <sheetFormatPr defaultColWidth="9.140625" defaultRowHeight="15" x14ac:dyDescent="0.25"/>
  <cols>
    <col min="1" max="1" width="4.28515625" style="10" customWidth="1"/>
    <col min="2" max="2" width="11" style="10" customWidth="1"/>
    <col min="3" max="3" width="19.28515625" style="10" bestFit="1" customWidth="1"/>
    <col min="4" max="4" width="35.7109375" style="72" customWidth="1"/>
    <col min="5" max="5" width="15.7109375" style="45" customWidth="1"/>
    <col min="6" max="6" width="35.7109375" style="72" customWidth="1"/>
    <col min="7" max="8" width="15.7109375" style="72" customWidth="1"/>
    <col min="9" max="9" width="18.5703125" style="72" customWidth="1"/>
    <col min="10" max="10" width="12" style="11" bestFit="1" customWidth="1"/>
    <col min="11" max="11" width="19.28515625" style="78" bestFit="1" customWidth="1"/>
    <col min="12" max="12" width="35.7109375" style="72" customWidth="1"/>
    <col min="13" max="13" width="38.85546875" style="10" customWidth="1"/>
    <col min="14" max="16384" width="9.140625" style="10"/>
  </cols>
  <sheetData>
    <row r="1" spans="1:13" s="45" customFormat="1" x14ac:dyDescent="0.25">
      <c r="A1" s="28" t="s">
        <v>25</v>
      </c>
      <c r="B1" s="28" t="s">
        <v>54</v>
      </c>
      <c r="C1" s="28" t="s">
        <v>1739</v>
      </c>
      <c r="D1" s="28" t="s">
        <v>0</v>
      </c>
      <c r="E1" s="28" t="s">
        <v>22</v>
      </c>
      <c r="F1" s="28" t="s">
        <v>1</v>
      </c>
      <c r="G1" s="28" t="s">
        <v>1760</v>
      </c>
      <c r="H1" s="28" t="s">
        <v>9</v>
      </c>
      <c r="I1" s="28" t="s">
        <v>1755</v>
      </c>
      <c r="J1" s="29" t="s">
        <v>5</v>
      </c>
      <c r="K1" s="77" t="s">
        <v>26</v>
      </c>
      <c r="L1" s="28" t="s">
        <v>71</v>
      </c>
      <c r="M1" s="28" t="s">
        <v>1758</v>
      </c>
    </row>
    <row r="2" spans="1:13" x14ac:dyDescent="0.25">
      <c r="A2" s="45">
        <v>1</v>
      </c>
      <c r="B2" s="45" t="s">
        <v>1748</v>
      </c>
      <c r="C2" s="45" t="s">
        <v>1746</v>
      </c>
      <c r="H2" s="290"/>
      <c r="I2" s="290"/>
      <c r="J2" s="151">
        <f>H2*I2</f>
        <v>0</v>
      </c>
    </row>
    <row r="3" spans="1:13" x14ac:dyDescent="0.25">
      <c r="A3" s="45">
        <f>A2+1</f>
        <v>2</v>
      </c>
      <c r="B3" s="45" t="s">
        <v>1748</v>
      </c>
      <c r="C3" s="45" t="s">
        <v>1746</v>
      </c>
      <c r="H3" s="290"/>
      <c r="I3" s="290"/>
      <c r="J3" s="151">
        <f t="shared" ref="J3:J20" si="0">H3*I3</f>
        <v>0</v>
      </c>
    </row>
    <row r="4" spans="1:13" x14ac:dyDescent="0.25">
      <c r="A4" s="45">
        <f t="shared" ref="A4:A67" si="1">A3+1</f>
        <v>3</v>
      </c>
      <c r="B4" s="45" t="s">
        <v>1748</v>
      </c>
      <c r="C4" s="45" t="s">
        <v>1746</v>
      </c>
      <c r="H4" s="290"/>
      <c r="I4" s="290"/>
      <c r="J4" s="151">
        <f t="shared" si="0"/>
        <v>0</v>
      </c>
    </row>
    <row r="5" spans="1:13" x14ac:dyDescent="0.25">
      <c r="A5" s="45">
        <f t="shared" si="1"/>
        <v>4</v>
      </c>
      <c r="B5" s="45" t="s">
        <v>1748</v>
      </c>
      <c r="C5" s="45" t="s">
        <v>1746</v>
      </c>
      <c r="H5" s="290"/>
      <c r="I5" s="290"/>
      <c r="J5" s="151">
        <f t="shared" si="0"/>
        <v>0</v>
      </c>
    </row>
    <row r="6" spans="1:13" x14ac:dyDescent="0.25">
      <c r="A6" s="45">
        <f t="shared" si="1"/>
        <v>5</v>
      </c>
      <c r="B6" s="45" t="s">
        <v>1748</v>
      </c>
      <c r="C6" s="45" t="s">
        <v>1746</v>
      </c>
      <c r="H6" s="290"/>
      <c r="I6" s="290"/>
      <c r="J6" s="151">
        <f t="shared" si="0"/>
        <v>0</v>
      </c>
    </row>
    <row r="7" spans="1:13" x14ac:dyDescent="0.25">
      <c r="A7" s="45">
        <f t="shared" si="1"/>
        <v>6</v>
      </c>
      <c r="B7" s="45" t="s">
        <v>1748</v>
      </c>
      <c r="C7" s="45" t="s">
        <v>1746</v>
      </c>
      <c r="D7" s="20"/>
      <c r="E7" s="49"/>
      <c r="F7" s="20"/>
      <c r="G7" s="20"/>
      <c r="H7" s="291"/>
      <c r="I7" s="291"/>
      <c r="J7" s="151">
        <f t="shared" si="0"/>
        <v>0</v>
      </c>
      <c r="K7" s="79"/>
      <c r="L7" s="20"/>
    </row>
    <row r="8" spans="1:13" x14ac:dyDescent="0.25">
      <c r="A8" s="45">
        <f t="shared" si="1"/>
        <v>7</v>
      </c>
      <c r="B8" s="45" t="s">
        <v>1748</v>
      </c>
      <c r="C8" s="45" t="s">
        <v>1746</v>
      </c>
      <c r="D8" s="20"/>
      <c r="E8" s="49"/>
      <c r="F8" s="20"/>
      <c r="G8" s="20"/>
      <c r="H8" s="291"/>
      <c r="I8" s="291"/>
      <c r="J8" s="151">
        <f t="shared" si="0"/>
        <v>0</v>
      </c>
      <c r="K8" s="79"/>
      <c r="L8" s="20"/>
    </row>
    <row r="9" spans="1:13" x14ac:dyDescent="0.25">
      <c r="A9" s="45">
        <f t="shared" si="1"/>
        <v>8</v>
      </c>
      <c r="B9" s="45" t="s">
        <v>1748</v>
      </c>
      <c r="C9" s="45" t="s">
        <v>1746</v>
      </c>
      <c r="D9" s="20"/>
      <c r="E9" s="49"/>
      <c r="F9" s="20"/>
      <c r="G9" s="20"/>
      <c r="H9" s="291"/>
      <c r="I9" s="291"/>
      <c r="J9" s="151">
        <f t="shared" si="0"/>
        <v>0</v>
      </c>
      <c r="K9" s="79"/>
      <c r="L9" s="20"/>
    </row>
    <row r="10" spans="1:13" x14ac:dyDescent="0.25">
      <c r="A10" s="45">
        <f t="shared" si="1"/>
        <v>9</v>
      </c>
      <c r="B10" s="45" t="s">
        <v>1748</v>
      </c>
      <c r="C10" s="45" t="s">
        <v>1746</v>
      </c>
      <c r="D10" s="20"/>
      <c r="E10" s="49"/>
      <c r="F10" s="20"/>
      <c r="G10" s="20"/>
      <c r="H10" s="291"/>
      <c r="I10" s="291"/>
      <c r="J10" s="151">
        <f t="shared" si="0"/>
        <v>0</v>
      </c>
      <c r="K10" s="79"/>
      <c r="L10" s="20"/>
    </row>
    <row r="11" spans="1:13" x14ac:dyDescent="0.25">
      <c r="A11" s="45">
        <f t="shared" si="1"/>
        <v>10</v>
      </c>
      <c r="B11" s="45" t="s">
        <v>1748</v>
      </c>
      <c r="C11" s="45" t="s">
        <v>1746</v>
      </c>
      <c r="D11" s="20"/>
      <c r="E11" s="49"/>
      <c r="F11" s="20"/>
      <c r="G11" s="20"/>
      <c r="H11" s="291"/>
      <c r="I11" s="291"/>
      <c r="J11" s="151">
        <f t="shared" si="0"/>
        <v>0</v>
      </c>
      <c r="K11" s="79"/>
      <c r="L11" s="20"/>
    </row>
    <row r="12" spans="1:13" x14ac:dyDescent="0.25">
      <c r="A12" s="45">
        <f t="shared" si="1"/>
        <v>11</v>
      </c>
      <c r="B12" s="45" t="s">
        <v>1748</v>
      </c>
      <c r="C12" s="45" t="s">
        <v>1746</v>
      </c>
      <c r="D12" s="20"/>
      <c r="E12" s="49"/>
      <c r="F12" s="20"/>
      <c r="G12" s="20"/>
      <c r="H12" s="291"/>
      <c r="I12" s="291"/>
      <c r="J12" s="151">
        <f t="shared" si="0"/>
        <v>0</v>
      </c>
      <c r="K12" s="79"/>
      <c r="L12" s="20"/>
    </row>
    <row r="13" spans="1:13" x14ac:dyDescent="0.25">
      <c r="A13" s="45">
        <f t="shared" si="1"/>
        <v>12</v>
      </c>
      <c r="B13" s="45" t="s">
        <v>1748</v>
      </c>
      <c r="C13" s="45" t="s">
        <v>1746</v>
      </c>
      <c r="D13" s="20"/>
      <c r="E13" s="49"/>
      <c r="F13" s="20"/>
      <c r="G13" s="20"/>
      <c r="H13" s="291"/>
      <c r="I13" s="291"/>
      <c r="J13" s="151">
        <f t="shared" si="0"/>
        <v>0</v>
      </c>
      <c r="K13" s="79"/>
      <c r="L13" s="20"/>
    </row>
    <row r="14" spans="1:13" x14ac:dyDescent="0.25">
      <c r="A14" s="45">
        <f t="shared" si="1"/>
        <v>13</v>
      </c>
      <c r="B14" s="45" t="s">
        <v>1748</v>
      </c>
      <c r="C14" s="45" t="s">
        <v>1746</v>
      </c>
      <c r="D14" s="20"/>
      <c r="E14" s="49"/>
      <c r="F14" s="20"/>
      <c r="G14" s="20"/>
      <c r="H14" s="291"/>
      <c r="I14" s="291"/>
      <c r="J14" s="151">
        <f t="shared" si="0"/>
        <v>0</v>
      </c>
      <c r="K14" s="79"/>
      <c r="L14" s="20"/>
    </row>
    <row r="15" spans="1:13" x14ac:dyDescent="0.25">
      <c r="A15" s="45">
        <f t="shared" si="1"/>
        <v>14</v>
      </c>
      <c r="B15" s="45" t="s">
        <v>1748</v>
      </c>
      <c r="C15" s="45" t="s">
        <v>1746</v>
      </c>
      <c r="D15" s="20"/>
      <c r="E15" s="49"/>
      <c r="F15" s="20"/>
      <c r="G15" s="20"/>
      <c r="H15" s="291"/>
      <c r="I15" s="291"/>
      <c r="J15" s="151">
        <f t="shared" si="0"/>
        <v>0</v>
      </c>
      <c r="K15" s="79"/>
      <c r="L15" s="20"/>
    </row>
    <row r="16" spans="1:13" x14ac:dyDescent="0.25">
      <c r="A16" s="45">
        <f t="shared" si="1"/>
        <v>15</v>
      </c>
      <c r="B16" s="45" t="s">
        <v>1748</v>
      </c>
      <c r="C16" s="45" t="s">
        <v>1746</v>
      </c>
      <c r="D16" s="20"/>
      <c r="E16" s="49"/>
      <c r="F16" s="20"/>
      <c r="G16" s="20"/>
      <c r="H16" s="291"/>
      <c r="I16" s="291"/>
      <c r="J16" s="151">
        <f t="shared" si="0"/>
        <v>0</v>
      </c>
      <c r="K16" s="79"/>
      <c r="L16" s="20"/>
    </row>
    <row r="17" spans="1:12" x14ac:dyDescent="0.25">
      <c r="A17" s="45">
        <f t="shared" si="1"/>
        <v>16</v>
      </c>
      <c r="B17" s="45" t="s">
        <v>1748</v>
      </c>
      <c r="C17" s="45" t="s">
        <v>1746</v>
      </c>
      <c r="D17" s="20"/>
      <c r="E17" s="49"/>
      <c r="F17" s="20"/>
      <c r="G17" s="20"/>
      <c r="H17" s="291"/>
      <c r="I17" s="291"/>
      <c r="J17" s="151">
        <f t="shared" si="0"/>
        <v>0</v>
      </c>
      <c r="K17" s="79"/>
      <c r="L17" s="20"/>
    </row>
    <row r="18" spans="1:12" x14ac:dyDescent="0.25">
      <c r="A18" s="45">
        <f t="shared" si="1"/>
        <v>17</v>
      </c>
      <c r="B18" s="45" t="s">
        <v>1748</v>
      </c>
      <c r="C18" s="45" t="s">
        <v>1746</v>
      </c>
      <c r="D18" s="20"/>
      <c r="E18" s="49"/>
      <c r="F18" s="20"/>
      <c r="G18" s="20"/>
      <c r="H18" s="291"/>
      <c r="I18" s="291"/>
      <c r="J18" s="151">
        <f t="shared" si="0"/>
        <v>0</v>
      </c>
      <c r="K18" s="79"/>
      <c r="L18" s="20"/>
    </row>
    <row r="19" spans="1:12" x14ac:dyDescent="0.25">
      <c r="A19" s="45">
        <f t="shared" si="1"/>
        <v>18</v>
      </c>
      <c r="B19" s="45" t="s">
        <v>1748</v>
      </c>
      <c r="C19" s="45" t="s">
        <v>1746</v>
      </c>
      <c r="D19" s="20"/>
      <c r="E19" s="49"/>
      <c r="F19" s="20"/>
      <c r="G19" s="20"/>
      <c r="H19" s="291"/>
      <c r="I19" s="291"/>
      <c r="J19" s="151">
        <f t="shared" si="0"/>
        <v>0</v>
      </c>
      <c r="K19" s="79"/>
      <c r="L19" s="20"/>
    </row>
    <row r="20" spans="1:12" x14ac:dyDescent="0.25">
      <c r="A20" s="45">
        <f t="shared" si="1"/>
        <v>19</v>
      </c>
      <c r="B20" s="45" t="s">
        <v>1748</v>
      </c>
      <c r="C20" s="45" t="s">
        <v>1746</v>
      </c>
      <c r="D20" s="20"/>
      <c r="E20" s="49"/>
      <c r="F20" s="20"/>
      <c r="G20" s="20"/>
      <c r="H20" s="291"/>
      <c r="I20" s="291"/>
      <c r="J20" s="151">
        <f t="shared" si="0"/>
        <v>0</v>
      </c>
      <c r="K20" s="79"/>
      <c r="L20" s="20"/>
    </row>
    <row r="21" spans="1:12" x14ac:dyDescent="0.25">
      <c r="A21" s="45">
        <f t="shared" si="1"/>
        <v>20</v>
      </c>
      <c r="B21" s="45" t="s">
        <v>1748</v>
      </c>
      <c r="C21" s="45" t="s">
        <v>1746</v>
      </c>
      <c r="H21" s="290"/>
      <c r="I21" s="290"/>
      <c r="J21" s="151">
        <f>H21*I21</f>
        <v>0</v>
      </c>
    </row>
    <row r="22" spans="1:12" x14ac:dyDescent="0.25">
      <c r="A22" s="45">
        <f t="shared" si="1"/>
        <v>21</v>
      </c>
      <c r="B22" s="45" t="s">
        <v>1748</v>
      </c>
      <c r="C22" s="45" t="s">
        <v>1746</v>
      </c>
      <c r="H22" s="290"/>
      <c r="I22" s="290"/>
      <c r="J22" s="151">
        <f t="shared" ref="J22:J39" si="2">H22*I22</f>
        <v>0</v>
      </c>
    </row>
    <row r="23" spans="1:12" x14ac:dyDescent="0.25">
      <c r="A23" s="45">
        <f t="shared" si="1"/>
        <v>22</v>
      </c>
      <c r="B23" s="45" t="s">
        <v>1748</v>
      </c>
      <c r="C23" s="45" t="s">
        <v>1746</v>
      </c>
      <c r="H23" s="290"/>
      <c r="I23" s="290"/>
      <c r="J23" s="151">
        <f t="shared" si="2"/>
        <v>0</v>
      </c>
    </row>
    <row r="24" spans="1:12" x14ac:dyDescent="0.25">
      <c r="A24" s="45">
        <f t="shared" si="1"/>
        <v>23</v>
      </c>
      <c r="B24" s="45" t="s">
        <v>1748</v>
      </c>
      <c r="C24" s="45" t="s">
        <v>1746</v>
      </c>
      <c r="H24" s="290"/>
      <c r="I24" s="290"/>
      <c r="J24" s="151">
        <f t="shared" si="2"/>
        <v>0</v>
      </c>
    </row>
    <row r="25" spans="1:12" x14ac:dyDescent="0.25">
      <c r="A25" s="45">
        <f t="shared" si="1"/>
        <v>24</v>
      </c>
      <c r="B25" s="45" t="s">
        <v>1748</v>
      </c>
      <c r="C25" s="45" t="s">
        <v>1746</v>
      </c>
      <c r="H25" s="290"/>
      <c r="I25" s="290"/>
      <c r="J25" s="151">
        <f t="shared" si="2"/>
        <v>0</v>
      </c>
    </row>
    <row r="26" spans="1:12" x14ac:dyDescent="0.25">
      <c r="A26" s="45">
        <f t="shared" si="1"/>
        <v>25</v>
      </c>
      <c r="B26" s="45" t="s">
        <v>1748</v>
      </c>
      <c r="C26" s="45" t="s">
        <v>1746</v>
      </c>
      <c r="D26" s="20"/>
      <c r="E26" s="49"/>
      <c r="F26" s="20"/>
      <c r="G26" s="20"/>
      <c r="H26" s="291"/>
      <c r="I26" s="291"/>
      <c r="J26" s="151">
        <f t="shared" si="2"/>
        <v>0</v>
      </c>
      <c r="K26" s="79"/>
      <c r="L26" s="20"/>
    </row>
    <row r="27" spans="1:12" x14ac:dyDescent="0.25">
      <c r="A27" s="45">
        <f t="shared" si="1"/>
        <v>26</v>
      </c>
      <c r="B27" s="45" t="s">
        <v>1748</v>
      </c>
      <c r="C27" s="45" t="s">
        <v>1746</v>
      </c>
      <c r="D27" s="20"/>
      <c r="E27" s="49"/>
      <c r="F27" s="20"/>
      <c r="G27" s="20"/>
      <c r="H27" s="291"/>
      <c r="I27" s="291"/>
      <c r="J27" s="151">
        <f t="shared" si="2"/>
        <v>0</v>
      </c>
      <c r="K27" s="79"/>
      <c r="L27" s="20"/>
    </row>
    <row r="28" spans="1:12" x14ac:dyDescent="0.25">
      <c r="A28" s="45">
        <f t="shared" si="1"/>
        <v>27</v>
      </c>
      <c r="B28" s="45" t="s">
        <v>1748</v>
      </c>
      <c r="C28" s="45" t="s">
        <v>1746</v>
      </c>
      <c r="D28" s="20"/>
      <c r="E28" s="49"/>
      <c r="F28" s="20"/>
      <c r="G28" s="20"/>
      <c r="H28" s="291"/>
      <c r="I28" s="291"/>
      <c r="J28" s="151">
        <f t="shared" si="2"/>
        <v>0</v>
      </c>
      <c r="K28" s="79"/>
      <c r="L28" s="20"/>
    </row>
    <row r="29" spans="1:12" x14ac:dyDescent="0.25">
      <c r="A29" s="45">
        <f t="shared" si="1"/>
        <v>28</v>
      </c>
      <c r="B29" s="45" t="s">
        <v>1748</v>
      </c>
      <c r="C29" s="45" t="s">
        <v>1746</v>
      </c>
      <c r="D29" s="20"/>
      <c r="E29" s="49"/>
      <c r="F29" s="20"/>
      <c r="G29" s="20"/>
      <c r="H29" s="291"/>
      <c r="I29" s="291"/>
      <c r="J29" s="151">
        <f t="shared" si="2"/>
        <v>0</v>
      </c>
      <c r="K29" s="79"/>
      <c r="L29" s="20"/>
    </row>
    <row r="30" spans="1:12" x14ac:dyDescent="0.25">
      <c r="A30" s="45">
        <f t="shared" si="1"/>
        <v>29</v>
      </c>
      <c r="B30" s="45" t="s">
        <v>1748</v>
      </c>
      <c r="C30" s="45" t="s">
        <v>1746</v>
      </c>
      <c r="D30" s="20"/>
      <c r="E30" s="49"/>
      <c r="F30" s="20"/>
      <c r="G30" s="20"/>
      <c r="H30" s="291"/>
      <c r="I30" s="291"/>
      <c r="J30" s="151">
        <f t="shared" si="2"/>
        <v>0</v>
      </c>
      <c r="K30" s="79"/>
      <c r="L30" s="20"/>
    </row>
    <row r="31" spans="1:12" x14ac:dyDescent="0.25">
      <c r="A31" s="45">
        <f t="shared" si="1"/>
        <v>30</v>
      </c>
      <c r="B31" s="45" t="s">
        <v>1748</v>
      </c>
      <c r="C31" s="45" t="s">
        <v>1746</v>
      </c>
      <c r="D31" s="20"/>
      <c r="E31" s="49"/>
      <c r="F31" s="20"/>
      <c r="G31" s="20"/>
      <c r="H31" s="291"/>
      <c r="I31" s="291"/>
      <c r="J31" s="151">
        <f t="shared" si="2"/>
        <v>0</v>
      </c>
      <c r="K31" s="79"/>
      <c r="L31" s="20"/>
    </row>
    <row r="32" spans="1:12" x14ac:dyDescent="0.25">
      <c r="A32" s="45">
        <f t="shared" si="1"/>
        <v>31</v>
      </c>
      <c r="B32" s="45" t="s">
        <v>1748</v>
      </c>
      <c r="C32" s="45" t="s">
        <v>1746</v>
      </c>
      <c r="D32" s="20"/>
      <c r="E32" s="49"/>
      <c r="F32" s="20"/>
      <c r="G32" s="20"/>
      <c r="H32" s="291"/>
      <c r="I32" s="291"/>
      <c r="J32" s="151">
        <f t="shared" si="2"/>
        <v>0</v>
      </c>
      <c r="K32" s="79"/>
      <c r="L32" s="20"/>
    </row>
    <row r="33" spans="1:12" x14ac:dyDescent="0.25">
      <c r="A33" s="45">
        <f t="shared" si="1"/>
        <v>32</v>
      </c>
      <c r="B33" s="45" t="s">
        <v>1748</v>
      </c>
      <c r="C33" s="45" t="s">
        <v>1746</v>
      </c>
      <c r="D33" s="20"/>
      <c r="E33" s="49"/>
      <c r="F33" s="20"/>
      <c r="G33" s="20"/>
      <c r="H33" s="291"/>
      <c r="I33" s="291"/>
      <c r="J33" s="151">
        <f t="shared" si="2"/>
        <v>0</v>
      </c>
      <c r="K33" s="79"/>
      <c r="L33" s="20"/>
    </row>
    <row r="34" spans="1:12" x14ac:dyDescent="0.25">
      <c r="A34" s="45">
        <f t="shared" si="1"/>
        <v>33</v>
      </c>
      <c r="B34" s="45" t="s">
        <v>1748</v>
      </c>
      <c r="C34" s="45" t="s">
        <v>1746</v>
      </c>
      <c r="D34" s="20"/>
      <c r="E34" s="49"/>
      <c r="F34" s="20"/>
      <c r="G34" s="20"/>
      <c r="H34" s="291"/>
      <c r="I34" s="291"/>
      <c r="J34" s="151">
        <f t="shared" si="2"/>
        <v>0</v>
      </c>
      <c r="K34" s="79"/>
      <c r="L34" s="20"/>
    </row>
    <row r="35" spans="1:12" x14ac:dyDescent="0.25">
      <c r="A35" s="45">
        <f t="shared" si="1"/>
        <v>34</v>
      </c>
      <c r="B35" s="45" t="s">
        <v>1748</v>
      </c>
      <c r="C35" s="45" t="s">
        <v>1746</v>
      </c>
      <c r="D35" s="20"/>
      <c r="E35" s="49"/>
      <c r="F35" s="20"/>
      <c r="G35" s="20"/>
      <c r="H35" s="291"/>
      <c r="I35" s="291"/>
      <c r="J35" s="151">
        <f t="shared" si="2"/>
        <v>0</v>
      </c>
      <c r="K35" s="79"/>
      <c r="L35" s="20"/>
    </row>
    <row r="36" spans="1:12" x14ac:dyDescent="0.25">
      <c r="A36" s="45">
        <f t="shared" si="1"/>
        <v>35</v>
      </c>
      <c r="B36" s="45" t="s">
        <v>1748</v>
      </c>
      <c r="C36" s="45" t="s">
        <v>1746</v>
      </c>
      <c r="D36" s="20"/>
      <c r="E36" s="49"/>
      <c r="F36" s="20"/>
      <c r="G36" s="20"/>
      <c r="H36" s="291"/>
      <c r="I36" s="291"/>
      <c r="J36" s="151">
        <f t="shared" si="2"/>
        <v>0</v>
      </c>
      <c r="K36" s="79"/>
      <c r="L36" s="20"/>
    </row>
    <row r="37" spans="1:12" x14ac:dyDescent="0.25">
      <c r="A37" s="45">
        <f t="shared" si="1"/>
        <v>36</v>
      </c>
      <c r="B37" s="45" t="s">
        <v>1748</v>
      </c>
      <c r="C37" s="45" t="s">
        <v>1746</v>
      </c>
      <c r="D37" s="20"/>
      <c r="E37" s="49"/>
      <c r="F37" s="20"/>
      <c r="G37" s="20"/>
      <c r="H37" s="291"/>
      <c r="I37" s="291"/>
      <c r="J37" s="151">
        <f t="shared" si="2"/>
        <v>0</v>
      </c>
      <c r="K37" s="79"/>
      <c r="L37" s="20"/>
    </row>
    <row r="38" spans="1:12" x14ac:dyDescent="0.25">
      <c r="A38" s="45">
        <f t="shared" si="1"/>
        <v>37</v>
      </c>
      <c r="B38" s="45" t="s">
        <v>1748</v>
      </c>
      <c r="C38" s="45" t="s">
        <v>1746</v>
      </c>
      <c r="D38" s="20"/>
      <c r="E38" s="49"/>
      <c r="F38" s="20"/>
      <c r="G38" s="20"/>
      <c r="H38" s="291"/>
      <c r="I38" s="291"/>
      <c r="J38" s="151">
        <f t="shared" si="2"/>
        <v>0</v>
      </c>
      <c r="K38" s="79"/>
      <c r="L38" s="20"/>
    </row>
    <row r="39" spans="1:12" x14ac:dyDescent="0.25">
      <c r="A39" s="45">
        <f t="shared" si="1"/>
        <v>38</v>
      </c>
      <c r="B39" s="45" t="s">
        <v>1748</v>
      </c>
      <c r="C39" s="45" t="s">
        <v>1746</v>
      </c>
      <c r="D39" s="20"/>
      <c r="E39" s="49"/>
      <c r="F39" s="20"/>
      <c r="G39" s="20"/>
      <c r="H39" s="291"/>
      <c r="I39" s="291"/>
      <c r="J39" s="151">
        <f t="shared" si="2"/>
        <v>0</v>
      </c>
      <c r="K39" s="79"/>
      <c r="L39" s="20"/>
    </row>
    <row r="40" spans="1:12" x14ac:dyDescent="0.25">
      <c r="A40" s="45">
        <f t="shared" si="1"/>
        <v>39</v>
      </c>
      <c r="B40" s="45" t="s">
        <v>1748</v>
      </c>
      <c r="C40" s="45" t="s">
        <v>1746</v>
      </c>
      <c r="H40" s="290"/>
      <c r="I40" s="290"/>
      <c r="J40" s="151">
        <f>H40*I40</f>
        <v>0</v>
      </c>
    </row>
    <row r="41" spans="1:12" x14ac:dyDescent="0.25">
      <c r="A41" s="45">
        <f t="shared" si="1"/>
        <v>40</v>
      </c>
      <c r="B41" s="45" t="s">
        <v>1748</v>
      </c>
      <c r="C41" s="45" t="s">
        <v>1746</v>
      </c>
      <c r="H41" s="290"/>
      <c r="I41" s="290"/>
      <c r="J41" s="151">
        <f t="shared" ref="J41:J104" si="3">H41*I41</f>
        <v>0</v>
      </c>
    </row>
    <row r="42" spans="1:12" x14ac:dyDescent="0.25">
      <c r="A42" s="45">
        <f t="shared" si="1"/>
        <v>41</v>
      </c>
      <c r="B42" s="45" t="s">
        <v>1748</v>
      </c>
      <c r="C42" s="45" t="s">
        <v>1746</v>
      </c>
      <c r="H42" s="290"/>
      <c r="I42" s="290"/>
      <c r="J42" s="151">
        <f t="shared" si="3"/>
        <v>0</v>
      </c>
    </row>
    <row r="43" spans="1:12" x14ac:dyDescent="0.25">
      <c r="A43" s="45">
        <f t="shared" si="1"/>
        <v>42</v>
      </c>
      <c r="B43" s="45" t="s">
        <v>1748</v>
      </c>
      <c r="C43" s="45" t="s">
        <v>1746</v>
      </c>
      <c r="H43" s="290"/>
      <c r="I43" s="290"/>
      <c r="J43" s="151">
        <f t="shared" si="3"/>
        <v>0</v>
      </c>
    </row>
    <row r="44" spans="1:12" x14ac:dyDescent="0.25">
      <c r="A44" s="45">
        <f t="shared" si="1"/>
        <v>43</v>
      </c>
      <c r="B44" s="45" t="s">
        <v>1748</v>
      </c>
      <c r="C44" s="45" t="s">
        <v>1746</v>
      </c>
      <c r="H44" s="290"/>
      <c r="I44" s="290"/>
      <c r="J44" s="151">
        <f t="shared" si="3"/>
        <v>0</v>
      </c>
    </row>
    <row r="45" spans="1:12" x14ac:dyDescent="0.25">
      <c r="A45" s="45">
        <f t="shared" si="1"/>
        <v>44</v>
      </c>
      <c r="B45" s="45" t="s">
        <v>1748</v>
      </c>
      <c r="C45" s="45" t="s">
        <v>1746</v>
      </c>
      <c r="D45" s="20"/>
      <c r="E45" s="49"/>
      <c r="F45" s="20"/>
      <c r="G45" s="20"/>
      <c r="H45" s="291"/>
      <c r="I45" s="291"/>
      <c r="J45" s="151">
        <f t="shared" si="3"/>
        <v>0</v>
      </c>
      <c r="K45" s="79"/>
      <c r="L45" s="20"/>
    </row>
    <row r="46" spans="1:12" x14ac:dyDescent="0.25">
      <c r="A46" s="45">
        <f t="shared" si="1"/>
        <v>45</v>
      </c>
      <c r="B46" s="45" t="s">
        <v>1748</v>
      </c>
      <c r="C46" s="45" t="s">
        <v>1746</v>
      </c>
      <c r="D46" s="20"/>
      <c r="E46" s="49"/>
      <c r="F46" s="20"/>
      <c r="G46" s="20"/>
      <c r="H46" s="291"/>
      <c r="I46" s="291"/>
      <c r="J46" s="151">
        <f t="shared" si="3"/>
        <v>0</v>
      </c>
      <c r="K46" s="79"/>
      <c r="L46" s="20"/>
    </row>
    <row r="47" spans="1:12" x14ac:dyDescent="0.25">
      <c r="A47" s="45">
        <f t="shared" si="1"/>
        <v>46</v>
      </c>
      <c r="B47" s="45" t="s">
        <v>1748</v>
      </c>
      <c r="C47" s="45" t="s">
        <v>1746</v>
      </c>
      <c r="D47" s="20"/>
      <c r="E47" s="49"/>
      <c r="F47" s="20"/>
      <c r="G47" s="20"/>
      <c r="H47" s="291"/>
      <c r="I47" s="291"/>
      <c r="J47" s="151">
        <f t="shared" si="3"/>
        <v>0</v>
      </c>
      <c r="K47" s="79"/>
      <c r="L47" s="20"/>
    </row>
    <row r="48" spans="1:12" x14ac:dyDescent="0.25">
      <c r="A48" s="45">
        <f t="shared" si="1"/>
        <v>47</v>
      </c>
      <c r="B48" s="45" t="s">
        <v>1748</v>
      </c>
      <c r="C48" s="45" t="s">
        <v>1746</v>
      </c>
      <c r="D48" s="20"/>
      <c r="E48" s="49"/>
      <c r="F48" s="20"/>
      <c r="G48" s="20"/>
      <c r="H48" s="291"/>
      <c r="I48" s="291"/>
      <c r="J48" s="151">
        <f t="shared" si="3"/>
        <v>0</v>
      </c>
      <c r="K48" s="79"/>
      <c r="L48" s="20"/>
    </row>
    <row r="49" spans="1:12" x14ac:dyDescent="0.25">
      <c r="A49" s="45">
        <f t="shared" si="1"/>
        <v>48</v>
      </c>
      <c r="B49" s="45" t="s">
        <v>1748</v>
      </c>
      <c r="C49" s="45" t="s">
        <v>1746</v>
      </c>
      <c r="D49" s="20"/>
      <c r="E49" s="49"/>
      <c r="F49" s="20"/>
      <c r="G49" s="20"/>
      <c r="H49" s="291"/>
      <c r="I49" s="291"/>
      <c r="J49" s="151">
        <f t="shared" si="3"/>
        <v>0</v>
      </c>
      <c r="K49" s="79"/>
      <c r="L49" s="20"/>
    </row>
    <row r="50" spans="1:12" x14ac:dyDescent="0.25">
      <c r="A50" s="45">
        <f t="shared" si="1"/>
        <v>49</v>
      </c>
      <c r="B50" s="45" t="s">
        <v>1748</v>
      </c>
      <c r="C50" s="45" t="s">
        <v>1746</v>
      </c>
      <c r="D50" s="20"/>
      <c r="E50" s="49"/>
      <c r="F50" s="20"/>
      <c r="G50" s="20"/>
      <c r="H50" s="291"/>
      <c r="I50" s="291"/>
      <c r="J50" s="151">
        <f t="shared" si="3"/>
        <v>0</v>
      </c>
      <c r="K50" s="79"/>
      <c r="L50" s="20"/>
    </row>
    <row r="51" spans="1:12" x14ac:dyDescent="0.25">
      <c r="A51" s="45">
        <f t="shared" si="1"/>
        <v>50</v>
      </c>
      <c r="B51" s="45" t="s">
        <v>1748</v>
      </c>
      <c r="C51" s="45" t="s">
        <v>1746</v>
      </c>
      <c r="D51" s="20"/>
      <c r="E51" s="49"/>
      <c r="F51" s="20"/>
      <c r="G51" s="20"/>
      <c r="H51" s="291"/>
      <c r="I51" s="291"/>
      <c r="J51" s="151">
        <f t="shared" si="3"/>
        <v>0</v>
      </c>
      <c r="K51" s="79"/>
      <c r="L51" s="20"/>
    </row>
    <row r="52" spans="1:12" x14ac:dyDescent="0.25">
      <c r="A52" s="45">
        <f t="shared" si="1"/>
        <v>51</v>
      </c>
      <c r="B52" s="45" t="s">
        <v>1748</v>
      </c>
      <c r="C52" s="45" t="s">
        <v>1746</v>
      </c>
      <c r="D52" s="20"/>
      <c r="E52" s="49"/>
      <c r="F52" s="20"/>
      <c r="G52" s="20"/>
      <c r="H52" s="291"/>
      <c r="I52" s="291"/>
      <c r="J52" s="151">
        <f t="shared" si="3"/>
        <v>0</v>
      </c>
      <c r="K52" s="79"/>
      <c r="L52" s="20"/>
    </row>
    <row r="53" spans="1:12" x14ac:dyDescent="0.25">
      <c r="A53" s="45">
        <f t="shared" si="1"/>
        <v>52</v>
      </c>
      <c r="B53" s="45" t="s">
        <v>1748</v>
      </c>
      <c r="C53" s="45" t="s">
        <v>1746</v>
      </c>
      <c r="D53" s="20"/>
      <c r="E53" s="49"/>
      <c r="F53" s="20"/>
      <c r="G53" s="20"/>
      <c r="H53" s="291"/>
      <c r="I53" s="291"/>
      <c r="J53" s="151">
        <f t="shared" si="3"/>
        <v>0</v>
      </c>
      <c r="K53" s="79"/>
      <c r="L53" s="20"/>
    </row>
    <row r="54" spans="1:12" x14ac:dyDescent="0.25">
      <c r="A54" s="45">
        <f t="shared" si="1"/>
        <v>53</v>
      </c>
      <c r="B54" s="45" t="s">
        <v>1748</v>
      </c>
      <c r="C54" s="45" t="s">
        <v>1746</v>
      </c>
      <c r="D54" s="20"/>
      <c r="E54" s="49"/>
      <c r="F54" s="20"/>
      <c r="G54" s="20"/>
      <c r="H54" s="291"/>
      <c r="I54" s="291"/>
      <c r="J54" s="151">
        <f t="shared" si="3"/>
        <v>0</v>
      </c>
      <c r="K54" s="79"/>
      <c r="L54" s="20"/>
    </row>
    <row r="55" spans="1:12" x14ac:dyDescent="0.25">
      <c r="A55" s="45">
        <f t="shared" si="1"/>
        <v>54</v>
      </c>
      <c r="B55" s="45" t="s">
        <v>1748</v>
      </c>
      <c r="C55" s="45" t="s">
        <v>1746</v>
      </c>
      <c r="D55" s="20"/>
      <c r="E55" s="49"/>
      <c r="F55" s="20"/>
      <c r="G55" s="20"/>
      <c r="H55" s="291"/>
      <c r="I55" s="291"/>
      <c r="J55" s="151">
        <f t="shared" si="3"/>
        <v>0</v>
      </c>
      <c r="K55" s="79"/>
      <c r="L55" s="20"/>
    </row>
    <row r="56" spans="1:12" x14ac:dyDescent="0.25">
      <c r="A56" s="45">
        <f t="shared" si="1"/>
        <v>55</v>
      </c>
      <c r="B56" s="45" t="s">
        <v>1748</v>
      </c>
      <c r="C56" s="45" t="s">
        <v>1746</v>
      </c>
      <c r="D56" s="20"/>
      <c r="E56" s="49"/>
      <c r="F56" s="20"/>
      <c r="G56" s="20"/>
      <c r="H56" s="291"/>
      <c r="I56" s="291"/>
      <c r="J56" s="151">
        <f t="shared" si="3"/>
        <v>0</v>
      </c>
      <c r="K56" s="79"/>
      <c r="L56" s="20"/>
    </row>
    <row r="57" spans="1:12" x14ac:dyDescent="0.25">
      <c r="A57" s="45">
        <f t="shared" si="1"/>
        <v>56</v>
      </c>
      <c r="B57" s="45" t="s">
        <v>1748</v>
      </c>
      <c r="C57" s="45" t="s">
        <v>1746</v>
      </c>
      <c r="D57" s="20"/>
      <c r="E57" s="49"/>
      <c r="F57" s="20"/>
      <c r="G57" s="20"/>
      <c r="H57" s="291"/>
      <c r="I57" s="291"/>
      <c r="J57" s="151">
        <f t="shared" si="3"/>
        <v>0</v>
      </c>
      <c r="K57" s="79"/>
      <c r="L57" s="20"/>
    </row>
    <row r="58" spans="1:12" x14ac:dyDescent="0.25">
      <c r="A58" s="45">
        <f t="shared" si="1"/>
        <v>57</v>
      </c>
      <c r="B58" s="45" t="s">
        <v>1748</v>
      </c>
      <c r="C58" s="45" t="s">
        <v>1746</v>
      </c>
      <c r="D58" s="20"/>
      <c r="E58" s="49"/>
      <c r="F58" s="20"/>
      <c r="G58" s="20"/>
      <c r="H58" s="291"/>
      <c r="I58" s="291"/>
      <c r="J58" s="151">
        <f t="shared" si="3"/>
        <v>0</v>
      </c>
      <c r="K58" s="79"/>
      <c r="L58" s="20"/>
    </row>
    <row r="59" spans="1:12" x14ac:dyDescent="0.25">
      <c r="A59" s="45">
        <f t="shared" si="1"/>
        <v>58</v>
      </c>
      <c r="B59" s="45" t="s">
        <v>1748</v>
      </c>
      <c r="C59" s="45" t="s">
        <v>1746</v>
      </c>
      <c r="H59" s="290"/>
      <c r="I59" s="290"/>
      <c r="J59" s="151">
        <f t="shared" si="3"/>
        <v>0</v>
      </c>
    </row>
    <row r="60" spans="1:12" x14ac:dyDescent="0.25">
      <c r="A60" s="45">
        <f t="shared" si="1"/>
        <v>59</v>
      </c>
      <c r="B60" s="45" t="s">
        <v>1748</v>
      </c>
      <c r="C60" s="45" t="s">
        <v>1746</v>
      </c>
      <c r="H60" s="290"/>
      <c r="I60" s="290"/>
      <c r="J60" s="151">
        <f t="shared" si="3"/>
        <v>0</v>
      </c>
    </row>
    <row r="61" spans="1:12" x14ac:dyDescent="0.25">
      <c r="A61" s="45">
        <f t="shared" si="1"/>
        <v>60</v>
      </c>
      <c r="B61" s="45" t="s">
        <v>1748</v>
      </c>
      <c r="C61" s="45" t="s">
        <v>1746</v>
      </c>
      <c r="H61" s="290"/>
      <c r="I61" s="290"/>
      <c r="J61" s="151">
        <f t="shared" si="3"/>
        <v>0</v>
      </c>
    </row>
    <row r="62" spans="1:12" x14ac:dyDescent="0.25">
      <c r="A62" s="45">
        <f t="shared" si="1"/>
        <v>61</v>
      </c>
      <c r="B62" s="45" t="s">
        <v>1748</v>
      </c>
      <c r="C62" s="45" t="s">
        <v>1746</v>
      </c>
      <c r="H62" s="290"/>
      <c r="I62" s="290"/>
      <c r="J62" s="151">
        <f t="shared" si="3"/>
        <v>0</v>
      </c>
    </row>
    <row r="63" spans="1:12" x14ac:dyDescent="0.25">
      <c r="A63" s="45">
        <f t="shared" si="1"/>
        <v>62</v>
      </c>
      <c r="B63" s="45" t="s">
        <v>1748</v>
      </c>
      <c r="C63" s="45" t="s">
        <v>1746</v>
      </c>
      <c r="H63" s="290"/>
      <c r="I63" s="290"/>
      <c r="J63" s="151">
        <f t="shared" si="3"/>
        <v>0</v>
      </c>
    </row>
    <row r="64" spans="1:12" x14ac:dyDescent="0.25">
      <c r="A64" s="45">
        <f t="shared" si="1"/>
        <v>63</v>
      </c>
      <c r="B64" s="45" t="s">
        <v>1748</v>
      </c>
      <c r="C64" s="45" t="s">
        <v>1746</v>
      </c>
      <c r="H64" s="290"/>
      <c r="I64" s="290"/>
      <c r="J64" s="151">
        <f t="shared" si="3"/>
        <v>0</v>
      </c>
    </row>
    <row r="65" spans="1:10" x14ac:dyDescent="0.25">
      <c r="A65" s="45">
        <f t="shared" si="1"/>
        <v>64</v>
      </c>
      <c r="B65" s="45" t="s">
        <v>1748</v>
      </c>
      <c r="C65" s="45" t="s">
        <v>1746</v>
      </c>
      <c r="H65" s="290"/>
      <c r="I65" s="290"/>
      <c r="J65" s="151">
        <f t="shared" si="3"/>
        <v>0</v>
      </c>
    </row>
    <row r="66" spans="1:10" x14ac:dyDescent="0.25">
      <c r="A66" s="45">
        <f t="shared" si="1"/>
        <v>65</v>
      </c>
      <c r="B66" s="45" t="s">
        <v>1748</v>
      </c>
      <c r="C66" s="45" t="s">
        <v>1746</v>
      </c>
      <c r="H66" s="290"/>
      <c r="I66" s="290"/>
      <c r="J66" s="151">
        <f t="shared" si="3"/>
        <v>0</v>
      </c>
    </row>
    <row r="67" spans="1:10" x14ac:dyDescent="0.25">
      <c r="A67" s="45">
        <f t="shared" si="1"/>
        <v>66</v>
      </c>
      <c r="B67" s="45" t="s">
        <v>1748</v>
      </c>
      <c r="C67" s="45" t="s">
        <v>1746</v>
      </c>
      <c r="H67" s="290"/>
      <c r="I67" s="290"/>
      <c r="J67" s="151">
        <f t="shared" si="3"/>
        <v>0</v>
      </c>
    </row>
    <row r="68" spans="1:10" x14ac:dyDescent="0.25">
      <c r="A68" s="45">
        <f t="shared" ref="A68:A116" si="4">A67+1</f>
        <v>67</v>
      </c>
      <c r="B68" s="45" t="s">
        <v>1748</v>
      </c>
      <c r="C68" s="45" t="s">
        <v>1746</v>
      </c>
      <c r="H68" s="290"/>
      <c r="I68" s="290"/>
      <c r="J68" s="151">
        <f t="shared" si="3"/>
        <v>0</v>
      </c>
    </row>
    <row r="69" spans="1:10" x14ac:dyDescent="0.25">
      <c r="A69" s="45">
        <f t="shared" si="4"/>
        <v>68</v>
      </c>
      <c r="B69" s="45" t="s">
        <v>1748</v>
      </c>
      <c r="C69" s="45" t="s">
        <v>1746</v>
      </c>
      <c r="H69" s="290"/>
      <c r="I69" s="290"/>
      <c r="J69" s="151">
        <f t="shared" si="3"/>
        <v>0</v>
      </c>
    </row>
    <row r="70" spans="1:10" x14ac:dyDescent="0.25">
      <c r="A70" s="45">
        <f t="shared" si="4"/>
        <v>69</v>
      </c>
      <c r="B70" s="45" t="s">
        <v>1748</v>
      </c>
      <c r="C70" s="45" t="s">
        <v>1746</v>
      </c>
      <c r="H70" s="290"/>
      <c r="I70" s="290"/>
      <c r="J70" s="151">
        <f t="shared" si="3"/>
        <v>0</v>
      </c>
    </row>
    <row r="71" spans="1:10" x14ac:dyDescent="0.25">
      <c r="A71" s="45">
        <f t="shared" si="4"/>
        <v>70</v>
      </c>
      <c r="B71" s="45" t="s">
        <v>1748</v>
      </c>
      <c r="C71" s="45" t="s">
        <v>1746</v>
      </c>
      <c r="H71" s="290"/>
      <c r="I71" s="290"/>
      <c r="J71" s="151">
        <f t="shared" si="3"/>
        <v>0</v>
      </c>
    </row>
    <row r="72" spans="1:10" x14ac:dyDescent="0.25">
      <c r="A72" s="45">
        <f t="shared" si="4"/>
        <v>71</v>
      </c>
      <c r="B72" s="45" t="s">
        <v>1748</v>
      </c>
      <c r="C72" s="45" t="s">
        <v>1746</v>
      </c>
      <c r="H72" s="290"/>
      <c r="I72" s="290"/>
      <c r="J72" s="151">
        <f t="shared" si="3"/>
        <v>0</v>
      </c>
    </row>
    <row r="73" spans="1:10" x14ac:dyDescent="0.25">
      <c r="A73" s="45">
        <f t="shared" si="4"/>
        <v>72</v>
      </c>
      <c r="B73" s="45" t="s">
        <v>1748</v>
      </c>
      <c r="C73" s="45" t="s">
        <v>1746</v>
      </c>
      <c r="H73" s="290"/>
      <c r="I73" s="290"/>
      <c r="J73" s="151">
        <f t="shared" si="3"/>
        <v>0</v>
      </c>
    </row>
    <row r="74" spans="1:10" x14ac:dyDescent="0.25">
      <c r="A74" s="45">
        <f t="shared" si="4"/>
        <v>73</v>
      </c>
      <c r="B74" s="45" t="s">
        <v>1748</v>
      </c>
      <c r="C74" s="45" t="s">
        <v>1746</v>
      </c>
      <c r="H74" s="290"/>
      <c r="I74" s="290"/>
      <c r="J74" s="151">
        <f t="shared" si="3"/>
        <v>0</v>
      </c>
    </row>
    <row r="75" spans="1:10" x14ac:dyDescent="0.25">
      <c r="A75" s="45">
        <f t="shared" si="4"/>
        <v>74</v>
      </c>
      <c r="B75" s="45" t="s">
        <v>1748</v>
      </c>
      <c r="C75" s="45" t="s">
        <v>1746</v>
      </c>
      <c r="H75" s="290"/>
      <c r="I75" s="290"/>
      <c r="J75" s="151">
        <f t="shared" si="3"/>
        <v>0</v>
      </c>
    </row>
    <row r="76" spans="1:10" x14ac:dyDescent="0.25">
      <c r="A76" s="45">
        <f t="shared" si="4"/>
        <v>75</v>
      </c>
      <c r="B76" s="45" t="s">
        <v>1748</v>
      </c>
      <c r="C76" s="45" t="s">
        <v>1746</v>
      </c>
      <c r="H76" s="290"/>
      <c r="I76" s="290"/>
      <c r="J76" s="151">
        <f t="shared" si="3"/>
        <v>0</v>
      </c>
    </row>
    <row r="77" spans="1:10" x14ac:dyDescent="0.25">
      <c r="A77" s="45">
        <f t="shared" si="4"/>
        <v>76</v>
      </c>
      <c r="B77" s="45" t="s">
        <v>1748</v>
      </c>
      <c r="C77" s="45" t="s">
        <v>1746</v>
      </c>
      <c r="H77" s="290"/>
      <c r="I77" s="290"/>
      <c r="J77" s="151">
        <f t="shared" si="3"/>
        <v>0</v>
      </c>
    </row>
    <row r="78" spans="1:10" x14ac:dyDescent="0.25">
      <c r="A78" s="45">
        <f t="shared" si="4"/>
        <v>77</v>
      </c>
      <c r="B78" s="45" t="s">
        <v>1748</v>
      </c>
      <c r="C78" s="45" t="s">
        <v>1746</v>
      </c>
      <c r="H78" s="290"/>
      <c r="I78" s="290"/>
      <c r="J78" s="151">
        <f t="shared" si="3"/>
        <v>0</v>
      </c>
    </row>
    <row r="79" spans="1:10" x14ac:dyDescent="0.25">
      <c r="A79" s="45">
        <f t="shared" si="4"/>
        <v>78</v>
      </c>
      <c r="B79" s="45" t="s">
        <v>1748</v>
      </c>
      <c r="C79" s="45" t="s">
        <v>1746</v>
      </c>
      <c r="H79" s="290"/>
      <c r="I79" s="290"/>
      <c r="J79" s="151">
        <f t="shared" si="3"/>
        <v>0</v>
      </c>
    </row>
    <row r="80" spans="1:10" x14ac:dyDescent="0.25">
      <c r="A80" s="45">
        <f t="shared" si="4"/>
        <v>79</v>
      </c>
      <c r="B80" s="45" t="s">
        <v>1748</v>
      </c>
      <c r="C80" s="45" t="s">
        <v>1746</v>
      </c>
      <c r="H80" s="290"/>
      <c r="I80" s="290"/>
      <c r="J80" s="151">
        <f t="shared" si="3"/>
        <v>0</v>
      </c>
    </row>
    <row r="81" spans="1:10" x14ac:dyDescent="0.25">
      <c r="A81" s="45">
        <f t="shared" si="4"/>
        <v>80</v>
      </c>
      <c r="B81" s="45" t="s">
        <v>1748</v>
      </c>
      <c r="C81" s="45" t="s">
        <v>1746</v>
      </c>
      <c r="H81" s="290"/>
      <c r="I81" s="290"/>
      <c r="J81" s="151">
        <f t="shared" si="3"/>
        <v>0</v>
      </c>
    </row>
    <row r="82" spans="1:10" x14ac:dyDescent="0.25">
      <c r="A82" s="45">
        <f t="shared" si="4"/>
        <v>81</v>
      </c>
      <c r="B82" s="45" t="s">
        <v>1748</v>
      </c>
      <c r="C82" s="45" t="s">
        <v>1746</v>
      </c>
      <c r="H82" s="290"/>
      <c r="I82" s="290"/>
      <c r="J82" s="151">
        <f t="shared" si="3"/>
        <v>0</v>
      </c>
    </row>
    <row r="83" spans="1:10" x14ac:dyDescent="0.25">
      <c r="A83" s="45">
        <f t="shared" si="4"/>
        <v>82</v>
      </c>
      <c r="B83" s="45" t="s">
        <v>1748</v>
      </c>
      <c r="C83" s="45" t="s">
        <v>1746</v>
      </c>
      <c r="H83" s="290"/>
      <c r="I83" s="290"/>
      <c r="J83" s="151">
        <f t="shared" si="3"/>
        <v>0</v>
      </c>
    </row>
    <row r="84" spans="1:10" x14ac:dyDescent="0.25">
      <c r="A84" s="45">
        <f t="shared" si="4"/>
        <v>83</v>
      </c>
      <c r="B84" s="45" t="s">
        <v>1748</v>
      </c>
      <c r="C84" s="45" t="s">
        <v>1746</v>
      </c>
      <c r="H84" s="290"/>
      <c r="I84" s="290"/>
      <c r="J84" s="151">
        <f t="shared" si="3"/>
        <v>0</v>
      </c>
    </row>
    <row r="85" spans="1:10" x14ac:dyDescent="0.25">
      <c r="A85" s="45">
        <f t="shared" si="4"/>
        <v>84</v>
      </c>
      <c r="B85" s="45" t="s">
        <v>1748</v>
      </c>
      <c r="C85" s="45" t="s">
        <v>1746</v>
      </c>
      <c r="H85" s="290"/>
      <c r="I85" s="290"/>
      <c r="J85" s="151">
        <f t="shared" si="3"/>
        <v>0</v>
      </c>
    </row>
    <row r="86" spans="1:10" x14ac:dyDescent="0.25">
      <c r="A86" s="45">
        <f t="shared" si="4"/>
        <v>85</v>
      </c>
      <c r="B86" s="45" t="s">
        <v>1748</v>
      </c>
      <c r="C86" s="45" t="s">
        <v>1746</v>
      </c>
      <c r="H86" s="290"/>
      <c r="I86" s="290"/>
      <c r="J86" s="151">
        <f t="shared" si="3"/>
        <v>0</v>
      </c>
    </row>
    <row r="87" spans="1:10" x14ac:dyDescent="0.25">
      <c r="A87" s="45">
        <f t="shared" si="4"/>
        <v>86</v>
      </c>
      <c r="B87" s="45" t="s">
        <v>1748</v>
      </c>
      <c r="C87" s="45" t="s">
        <v>1746</v>
      </c>
      <c r="H87" s="290"/>
      <c r="I87" s="290"/>
      <c r="J87" s="151">
        <f t="shared" si="3"/>
        <v>0</v>
      </c>
    </row>
    <row r="88" spans="1:10" x14ac:dyDescent="0.25">
      <c r="A88" s="45">
        <f t="shared" si="4"/>
        <v>87</v>
      </c>
      <c r="B88" s="45" t="s">
        <v>1748</v>
      </c>
      <c r="C88" s="45" t="s">
        <v>1746</v>
      </c>
      <c r="H88" s="290"/>
      <c r="I88" s="290"/>
      <c r="J88" s="151">
        <f t="shared" si="3"/>
        <v>0</v>
      </c>
    </row>
    <row r="89" spans="1:10" x14ac:dyDescent="0.25">
      <c r="A89" s="45">
        <f t="shared" si="4"/>
        <v>88</v>
      </c>
      <c r="B89" s="45" t="s">
        <v>1748</v>
      </c>
      <c r="C89" s="45" t="s">
        <v>1746</v>
      </c>
      <c r="H89" s="290"/>
      <c r="I89" s="290"/>
      <c r="J89" s="151">
        <f t="shared" si="3"/>
        <v>0</v>
      </c>
    </row>
    <row r="90" spans="1:10" x14ac:dyDescent="0.25">
      <c r="A90" s="45">
        <f t="shared" si="4"/>
        <v>89</v>
      </c>
      <c r="B90" s="45" t="s">
        <v>1748</v>
      </c>
      <c r="C90" s="45" t="s">
        <v>1746</v>
      </c>
      <c r="H90" s="290"/>
      <c r="I90" s="290"/>
      <c r="J90" s="151">
        <f t="shared" si="3"/>
        <v>0</v>
      </c>
    </row>
    <row r="91" spans="1:10" x14ac:dyDescent="0.25">
      <c r="A91" s="45">
        <f t="shared" si="4"/>
        <v>90</v>
      </c>
      <c r="B91" s="45" t="s">
        <v>1748</v>
      </c>
      <c r="C91" s="45" t="s">
        <v>1746</v>
      </c>
      <c r="H91" s="290"/>
      <c r="I91" s="290"/>
      <c r="J91" s="151">
        <f t="shared" si="3"/>
        <v>0</v>
      </c>
    </row>
    <row r="92" spans="1:10" x14ac:dyDescent="0.25">
      <c r="A92" s="45">
        <f t="shared" si="4"/>
        <v>91</v>
      </c>
      <c r="B92" s="45" t="s">
        <v>1748</v>
      </c>
      <c r="C92" s="45" t="s">
        <v>1746</v>
      </c>
      <c r="H92" s="290"/>
      <c r="I92" s="290"/>
      <c r="J92" s="151">
        <f t="shared" si="3"/>
        <v>0</v>
      </c>
    </row>
    <row r="93" spans="1:10" x14ac:dyDescent="0.25">
      <c r="A93" s="45">
        <f t="shared" si="4"/>
        <v>92</v>
      </c>
      <c r="B93" s="45" t="s">
        <v>1748</v>
      </c>
      <c r="C93" s="45" t="s">
        <v>1746</v>
      </c>
      <c r="H93" s="290"/>
      <c r="I93" s="290"/>
      <c r="J93" s="151">
        <f t="shared" si="3"/>
        <v>0</v>
      </c>
    </row>
    <row r="94" spans="1:10" x14ac:dyDescent="0.25">
      <c r="A94" s="45">
        <f t="shared" si="4"/>
        <v>93</v>
      </c>
      <c r="B94" s="45" t="s">
        <v>1748</v>
      </c>
      <c r="C94" s="45" t="s">
        <v>1746</v>
      </c>
      <c r="H94" s="290"/>
      <c r="I94" s="290"/>
      <c r="J94" s="151">
        <f t="shared" si="3"/>
        <v>0</v>
      </c>
    </row>
    <row r="95" spans="1:10" x14ac:dyDescent="0.25">
      <c r="A95" s="45">
        <f t="shared" si="4"/>
        <v>94</v>
      </c>
      <c r="B95" s="45" t="s">
        <v>1748</v>
      </c>
      <c r="C95" s="45" t="s">
        <v>1746</v>
      </c>
      <c r="H95" s="290"/>
      <c r="I95" s="290"/>
      <c r="J95" s="151">
        <f t="shared" si="3"/>
        <v>0</v>
      </c>
    </row>
    <row r="96" spans="1:10" x14ac:dyDescent="0.25">
      <c r="A96" s="45">
        <f t="shared" si="4"/>
        <v>95</v>
      </c>
      <c r="B96" s="45" t="s">
        <v>1748</v>
      </c>
      <c r="C96" s="45" t="s">
        <v>1746</v>
      </c>
      <c r="H96" s="290"/>
      <c r="I96" s="290"/>
      <c r="J96" s="151">
        <f t="shared" si="3"/>
        <v>0</v>
      </c>
    </row>
    <row r="97" spans="1:12" x14ac:dyDescent="0.25">
      <c r="A97" s="45">
        <f t="shared" si="4"/>
        <v>96</v>
      </c>
      <c r="B97" s="45" t="s">
        <v>1748</v>
      </c>
      <c r="C97" s="45" t="s">
        <v>1746</v>
      </c>
      <c r="H97" s="290"/>
      <c r="I97" s="290"/>
      <c r="J97" s="151">
        <f t="shared" si="3"/>
        <v>0</v>
      </c>
    </row>
    <row r="98" spans="1:12" x14ac:dyDescent="0.25">
      <c r="A98" s="45">
        <f t="shared" si="4"/>
        <v>97</v>
      </c>
      <c r="B98" s="45" t="s">
        <v>1748</v>
      </c>
      <c r="C98" s="45" t="s">
        <v>1746</v>
      </c>
      <c r="H98" s="290"/>
      <c r="I98" s="290"/>
      <c r="J98" s="151">
        <f t="shared" si="3"/>
        <v>0</v>
      </c>
    </row>
    <row r="99" spans="1:12" x14ac:dyDescent="0.25">
      <c r="A99" s="45">
        <f t="shared" si="4"/>
        <v>98</v>
      </c>
      <c r="B99" s="45" t="s">
        <v>1748</v>
      </c>
      <c r="C99" s="45" t="s">
        <v>1746</v>
      </c>
      <c r="H99" s="290"/>
      <c r="I99" s="290"/>
      <c r="J99" s="151">
        <f t="shared" si="3"/>
        <v>0</v>
      </c>
    </row>
    <row r="100" spans="1:12" x14ac:dyDescent="0.25">
      <c r="A100" s="45">
        <f t="shared" si="4"/>
        <v>99</v>
      </c>
      <c r="B100" s="45" t="s">
        <v>1748</v>
      </c>
      <c r="C100" s="45" t="s">
        <v>1746</v>
      </c>
      <c r="H100" s="290"/>
      <c r="I100" s="290"/>
      <c r="J100" s="151">
        <f t="shared" si="3"/>
        <v>0</v>
      </c>
    </row>
    <row r="101" spans="1:12" x14ac:dyDescent="0.25">
      <c r="A101" s="45">
        <f t="shared" si="4"/>
        <v>100</v>
      </c>
      <c r="B101" s="45" t="s">
        <v>1748</v>
      </c>
      <c r="C101" s="45" t="s">
        <v>1746</v>
      </c>
      <c r="H101" s="290"/>
      <c r="I101" s="290"/>
      <c r="J101" s="151">
        <f t="shared" si="3"/>
        <v>0</v>
      </c>
    </row>
    <row r="102" spans="1:12" x14ac:dyDescent="0.25">
      <c r="A102" s="45">
        <f t="shared" si="4"/>
        <v>101</v>
      </c>
      <c r="B102" s="45" t="s">
        <v>1748</v>
      </c>
      <c r="C102" s="45" t="s">
        <v>1746</v>
      </c>
      <c r="H102" s="290"/>
      <c r="I102" s="290"/>
      <c r="J102" s="151">
        <f t="shared" si="3"/>
        <v>0</v>
      </c>
    </row>
    <row r="103" spans="1:12" x14ac:dyDescent="0.25">
      <c r="A103" s="45">
        <f t="shared" si="4"/>
        <v>102</v>
      </c>
      <c r="B103" s="45" t="s">
        <v>1748</v>
      </c>
      <c r="C103" s="45" t="s">
        <v>1746</v>
      </c>
      <c r="H103" s="290"/>
      <c r="I103" s="290"/>
      <c r="J103" s="151">
        <f t="shared" si="3"/>
        <v>0</v>
      </c>
    </row>
    <row r="104" spans="1:12" x14ac:dyDescent="0.25">
      <c r="A104" s="45">
        <f t="shared" si="4"/>
        <v>103</v>
      </c>
      <c r="B104" s="45" t="s">
        <v>1748</v>
      </c>
      <c r="C104" s="45" t="s">
        <v>1746</v>
      </c>
      <c r="H104" s="290"/>
      <c r="I104" s="290"/>
      <c r="J104" s="151">
        <f t="shared" si="3"/>
        <v>0</v>
      </c>
    </row>
    <row r="105" spans="1:12" x14ac:dyDescent="0.25">
      <c r="A105" s="45">
        <f t="shared" si="4"/>
        <v>104</v>
      </c>
      <c r="B105" s="45" t="s">
        <v>1748</v>
      </c>
      <c r="C105" s="45" t="s">
        <v>1746</v>
      </c>
      <c r="H105" s="290"/>
      <c r="I105" s="290"/>
      <c r="J105" s="151">
        <f t="shared" ref="J105" si="5">H105*I105</f>
        <v>0</v>
      </c>
    </row>
    <row r="106" spans="1:12" x14ac:dyDescent="0.25">
      <c r="A106" s="45">
        <f t="shared" si="4"/>
        <v>105</v>
      </c>
      <c r="B106" s="45" t="s">
        <v>1748</v>
      </c>
      <c r="C106" s="45" t="s">
        <v>1746</v>
      </c>
      <c r="H106" s="290"/>
      <c r="I106" s="290"/>
      <c r="J106" s="151">
        <f>H106*I106</f>
        <v>0</v>
      </c>
    </row>
    <row r="107" spans="1:12" x14ac:dyDescent="0.25">
      <c r="A107" s="45">
        <f t="shared" si="4"/>
        <v>106</v>
      </c>
      <c r="B107" s="45" t="s">
        <v>1748</v>
      </c>
      <c r="C107" s="45" t="s">
        <v>1746</v>
      </c>
      <c r="H107" s="290"/>
      <c r="I107" s="290"/>
      <c r="J107" s="151">
        <f t="shared" ref="J107:J116" si="6">H107*I107</f>
        <v>0</v>
      </c>
    </row>
    <row r="108" spans="1:12" x14ac:dyDescent="0.25">
      <c r="A108" s="45">
        <f t="shared" si="4"/>
        <v>107</v>
      </c>
      <c r="B108" s="45" t="s">
        <v>1748</v>
      </c>
      <c r="C108" s="45" t="s">
        <v>1746</v>
      </c>
      <c r="H108" s="290"/>
      <c r="I108" s="290"/>
      <c r="J108" s="151">
        <f t="shared" si="6"/>
        <v>0</v>
      </c>
    </row>
    <row r="109" spans="1:12" x14ac:dyDescent="0.25">
      <c r="A109" s="45">
        <f t="shared" si="4"/>
        <v>108</v>
      </c>
      <c r="B109" s="45" t="s">
        <v>1748</v>
      </c>
      <c r="C109" s="45" t="s">
        <v>1746</v>
      </c>
      <c r="H109" s="290"/>
      <c r="I109" s="290"/>
      <c r="J109" s="151">
        <f t="shared" si="6"/>
        <v>0</v>
      </c>
    </row>
    <row r="110" spans="1:12" x14ac:dyDescent="0.25">
      <c r="A110" s="45">
        <f t="shared" si="4"/>
        <v>109</v>
      </c>
      <c r="B110" s="45" t="s">
        <v>1748</v>
      </c>
      <c r="C110" s="45" t="s">
        <v>1746</v>
      </c>
      <c r="H110" s="290"/>
      <c r="I110" s="290"/>
      <c r="J110" s="151">
        <f t="shared" si="6"/>
        <v>0</v>
      </c>
    </row>
    <row r="111" spans="1:12" x14ac:dyDescent="0.25">
      <c r="A111" s="45">
        <f t="shared" si="4"/>
        <v>110</v>
      </c>
      <c r="B111" s="45" t="s">
        <v>1748</v>
      </c>
      <c r="C111" s="45" t="s">
        <v>1746</v>
      </c>
      <c r="D111" s="20"/>
      <c r="E111" s="49"/>
      <c r="F111" s="20"/>
      <c r="G111" s="20"/>
      <c r="H111" s="291"/>
      <c r="I111" s="291"/>
      <c r="J111" s="151">
        <f t="shared" si="6"/>
        <v>0</v>
      </c>
      <c r="K111" s="79"/>
      <c r="L111" s="20"/>
    </row>
    <row r="112" spans="1:12" x14ac:dyDescent="0.25">
      <c r="A112" s="45">
        <f t="shared" si="4"/>
        <v>111</v>
      </c>
      <c r="B112" s="45" t="s">
        <v>1748</v>
      </c>
      <c r="C112" s="45" t="s">
        <v>1746</v>
      </c>
      <c r="D112" s="20"/>
      <c r="E112" s="49"/>
      <c r="F112" s="20"/>
      <c r="G112" s="20"/>
      <c r="H112" s="291"/>
      <c r="I112" s="291"/>
      <c r="J112" s="151">
        <f t="shared" si="6"/>
        <v>0</v>
      </c>
      <c r="K112" s="79"/>
      <c r="L112" s="20"/>
    </row>
    <row r="113" spans="1:13" x14ac:dyDescent="0.25">
      <c r="A113" s="45">
        <f t="shared" si="4"/>
        <v>112</v>
      </c>
      <c r="B113" s="45" t="s">
        <v>1748</v>
      </c>
      <c r="C113" s="45" t="s">
        <v>1746</v>
      </c>
      <c r="D113" s="20"/>
      <c r="E113" s="49"/>
      <c r="F113" s="20"/>
      <c r="G113" s="20"/>
      <c r="H113" s="291"/>
      <c r="I113" s="291"/>
      <c r="J113" s="151">
        <f t="shared" si="6"/>
        <v>0</v>
      </c>
      <c r="K113" s="79"/>
      <c r="L113" s="20"/>
    </row>
    <row r="114" spans="1:13" x14ac:dyDescent="0.25">
      <c r="A114" s="45">
        <f t="shared" si="4"/>
        <v>113</v>
      </c>
      <c r="B114" s="45" t="s">
        <v>1748</v>
      </c>
      <c r="C114" s="45" t="s">
        <v>1746</v>
      </c>
      <c r="D114" s="20"/>
      <c r="E114" s="49"/>
      <c r="F114" s="20"/>
      <c r="G114" s="20"/>
      <c r="H114" s="291"/>
      <c r="I114" s="291"/>
      <c r="J114" s="151">
        <f t="shared" si="6"/>
        <v>0</v>
      </c>
      <c r="K114" s="79"/>
      <c r="L114" s="20"/>
    </row>
    <row r="115" spans="1:13" x14ac:dyDescent="0.25">
      <c r="A115" s="45">
        <f t="shared" si="4"/>
        <v>114</v>
      </c>
      <c r="B115" s="45" t="s">
        <v>1748</v>
      </c>
      <c r="C115" s="45" t="s">
        <v>1746</v>
      </c>
      <c r="D115" s="20"/>
      <c r="E115" s="49"/>
      <c r="F115" s="20"/>
      <c r="G115" s="20"/>
      <c r="H115" s="291"/>
      <c r="I115" s="291"/>
      <c r="J115" s="151">
        <f t="shared" si="6"/>
        <v>0</v>
      </c>
      <c r="K115" s="79"/>
      <c r="L115" s="20"/>
    </row>
    <row r="116" spans="1:13" x14ac:dyDescent="0.25">
      <c r="A116" s="45">
        <f t="shared" si="4"/>
        <v>115</v>
      </c>
      <c r="B116" s="45" t="s">
        <v>1748</v>
      </c>
      <c r="C116" s="45" t="s">
        <v>1746</v>
      </c>
      <c r="D116" s="20"/>
      <c r="E116" s="49"/>
      <c r="F116" s="20"/>
      <c r="G116" s="20"/>
      <c r="H116" s="291"/>
      <c r="I116" s="291"/>
      <c r="J116" s="151">
        <f t="shared" si="6"/>
        <v>0</v>
      </c>
      <c r="K116" s="79"/>
      <c r="L116" s="20"/>
    </row>
    <row r="117" spans="1:13" s="24" customFormat="1" x14ac:dyDescent="0.25">
      <c r="A117" s="85"/>
      <c r="B117" s="85"/>
      <c r="C117" s="85"/>
      <c r="D117" s="99"/>
      <c r="E117" s="91"/>
      <c r="F117" s="85"/>
      <c r="G117" s="85"/>
      <c r="H117" s="85"/>
      <c r="I117" s="85"/>
      <c r="J117" s="143"/>
      <c r="K117" s="90"/>
      <c r="L117" s="85"/>
      <c r="M117" s="99"/>
    </row>
    <row r="118" spans="1:13" x14ac:dyDescent="0.25">
      <c r="J118" s="377" t="s">
        <v>5</v>
      </c>
      <c r="K118" s="138"/>
    </row>
    <row r="119" spans="1:13" x14ac:dyDescent="0.25">
      <c r="J119" s="379"/>
      <c r="K119" s="139"/>
    </row>
    <row r="120" spans="1:13" x14ac:dyDescent="0.25">
      <c r="J120" s="142">
        <f>SUM(J2:J116)</f>
        <v>0</v>
      </c>
      <c r="K120" s="140"/>
    </row>
    <row r="121" spans="1:13" x14ac:dyDescent="0.25">
      <c r="J121" s="39"/>
      <c r="K121" s="138"/>
    </row>
    <row r="122" spans="1:13" x14ac:dyDescent="0.25">
      <c r="I122" s="398" t="s">
        <v>54</v>
      </c>
      <c r="J122" s="377" t="s">
        <v>72</v>
      </c>
    </row>
    <row r="123" spans="1:13" x14ac:dyDescent="0.25">
      <c r="I123" s="398"/>
      <c r="J123" s="379"/>
    </row>
    <row r="124" spans="1:13" x14ac:dyDescent="0.25">
      <c r="I124" s="286" t="str">
        <f>IF(TOTALS!$A$25="Input Damage Inventory Number","N/A",TOTALS!$A$25)</f>
        <v>N/A</v>
      </c>
      <c r="J124" s="142">
        <f>SUMIFS($J$2:$J$116,$B$2:$B$116,$I124)</f>
        <v>0</v>
      </c>
    </row>
    <row r="125" spans="1:13" x14ac:dyDescent="0.25">
      <c r="I125" s="286" t="str">
        <f>IF(TOTALS!$A$40="Input Damage Inventory Number","N/A",TOTALS!$A$40)</f>
        <v>N/A</v>
      </c>
      <c r="J125" s="142">
        <f t="shared" ref="J125:J148" si="7">SUMIFS($J$2:$J$116,$B$2:$B$116,$I125)</f>
        <v>0</v>
      </c>
    </row>
    <row r="126" spans="1:13" x14ac:dyDescent="0.25">
      <c r="D126" s="144"/>
      <c r="I126" s="286" t="str">
        <f>IF(TOTALS!$A$54="Input Damage Inventory Number","N/A",TOTALS!$A$54)</f>
        <v>N/A</v>
      </c>
      <c r="J126" s="142">
        <f t="shared" si="7"/>
        <v>0</v>
      </c>
    </row>
    <row r="127" spans="1:13" x14ac:dyDescent="0.25">
      <c r="I127" s="286" t="str">
        <f>IF(TOTALS!$A$68="Input Damage Inventory Number","N/A",TOTALS!$A$68)</f>
        <v>N/A</v>
      </c>
      <c r="J127" s="142">
        <f t="shared" si="7"/>
        <v>0</v>
      </c>
    </row>
    <row r="128" spans="1:13" x14ac:dyDescent="0.25">
      <c r="I128" s="286" t="str">
        <f>IF(TOTALS!$A$82="Input Damage Inventory Number","N/A",TOTALS!$A$82)</f>
        <v>N/A</v>
      </c>
      <c r="J128" s="142">
        <f t="shared" si="7"/>
        <v>0</v>
      </c>
    </row>
    <row r="129" spans="9:10" x14ac:dyDescent="0.25">
      <c r="I129" s="286" t="str">
        <f>IF(TOTALS!$A$96="Input Damage Inventory Number","N/A",TOTALS!$A$96)</f>
        <v>N/A</v>
      </c>
      <c r="J129" s="142">
        <f t="shared" si="7"/>
        <v>0</v>
      </c>
    </row>
    <row r="130" spans="9:10" x14ac:dyDescent="0.25">
      <c r="I130" s="286" t="str">
        <f>IF(TOTALS!$A$110="Input Damage Inventory Number","N/A",TOTALS!$A$110)</f>
        <v>N/A</v>
      </c>
      <c r="J130" s="142">
        <f t="shared" si="7"/>
        <v>0</v>
      </c>
    </row>
    <row r="131" spans="9:10" x14ac:dyDescent="0.25">
      <c r="I131" s="286" t="str">
        <f>IF(TOTALS!$A$124="Input Damage Inventory Number","N/A",TOTALS!$A$124)</f>
        <v>N/A</v>
      </c>
      <c r="J131" s="142">
        <f t="shared" si="7"/>
        <v>0</v>
      </c>
    </row>
    <row r="132" spans="9:10" x14ac:dyDescent="0.25">
      <c r="I132" s="286" t="str">
        <f>IF(TOTALS!$A$138="Input Damage Inventory Number","N/A",TOTALS!$A$138)</f>
        <v>N/A</v>
      </c>
      <c r="J132" s="142">
        <f t="shared" si="7"/>
        <v>0</v>
      </c>
    </row>
    <row r="133" spans="9:10" x14ac:dyDescent="0.25">
      <c r="I133" s="286" t="str">
        <f>IF(TOTALS!$A$152="Input Damage Inventory Number","N/A",TOTALS!$A$152)</f>
        <v>N/A</v>
      </c>
      <c r="J133" s="142">
        <f t="shared" si="7"/>
        <v>0</v>
      </c>
    </row>
    <row r="134" spans="9:10" x14ac:dyDescent="0.25">
      <c r="I134" s="286" t="str">
        <f>IF(TOTALS!$A$166="Input Damage Inventory Number","N/A",TOTALS!$A$166)</f>
        <v>N/A</v>
      </c>
      <c r="J134" s="142">
        <f t="shared" si="7"/>
        <v>0</v>
      </c>
    </row>
    <row r="135" spans="9:10" x14ac:dyDescent="0.25">
      <c r="I135" s="286" t="str">
        <f>IF(TOTALS!$A$180="Input Damage Inventory Number","N/A",TOTALS!$A$180)</f>
        <v>N/A</v>
      </c>
      <c r="J135" s="142">
        <f t="shared" si="7"/>
        <v>0</v>
      </c>
    </row>
    <row r="136" spans="9:10" x14ac:dyDescent="0.25">
      <c r="I136" s="286" t="str">
        <f>IF(TOTALS!$A$194="Input Damage Inventory Number","N/A",TOTALS!$A$194)</f>
        <v>N/A</v>
      </c>
      <c r="J136" s="142">
        <f t="shared" si="7"/>
        <v>0</v>
      </c>
    </row>
    <row r="137" spans="9:10" x14ac:dyDescent="0.25">
      <c r="I137" s="286" t="str">
        <f>IF(TOTALS!$A$208="Input Damage Inventory Number","N/A",TOTALS!$A$208)</f>
        <v>N/A</v>
      </c>
      <c r="J137" s="142">
        <f t="shared" si="7"/>
        <v>0</v>
      </c>
    </row>
    <row r="138" spans="9:10" x14ac:dyDescent="0.25">
      <c r="I138" s="286" t="str">
        <f>IF(TOTALS!$A$222="Input Damage Inventory Number","N/A",TOTALS!$A$222)</f>
        <v>N/A</v>
      </c>
      <c r="J138" s="142">
        <f t="shared" si="7"/>
        <v>0</v>
      </c>
    </row>
    <row r="139" spans="9:10" x14ac:dyDescent="0.25">
      <c r="I139" s="286" t="str">
        <f>IF(TOTALS!$A$236="Input Damage Inventory Number","N/A",TOTALS!$A$236)</f>
        <v>N/A</v>
      </c>
      <c r="J139" s="142">
        <f t="shared" si="7"/>
        <v>0</v>
      </c>
    </row>
    <row r="140" spans="9:10" x14ac:dyDescent="0.25">
      <c r="I140" s="286" t="str">
        <f>IF(TOTALS!$A$250="Input Damage Inventory Number","N/A",TOTALS!$A$250)</f>
        <v>N/A</v>
      </c>
      <c r="J140" s="142">
        <f t="shared" si="7"/>
        <v>0</v>
      </c>
    </row>
    <row r="141" spans="9:10" x14ac:dyDescent="0.25">
      <c r="I141" s="286" t="str">
        <f>IF(TOTALS!$A$264="Input Damage Inventory Number","N/A",TOTALS!$A$264)</f>
        <v>N/A</v>
      </c>
      <c r="J141" s="142">
        <f t="shared" si="7"/>
        <v>0</v>
      </c>
    </row>
    <row r="142" spans="9:10" x14ac:dyDescent="0.25">
      <c r="I142" s="286" t="str">
        <f>IF(TOTALS!$A$278="Input Damage Inventory Number","N/A",TOTALS!$A$278)</f>
        <v>N/A</v>
      </c>
      <c r="J142" s="142">
        <f t="shared" si="7"/>
        <v>0</v>
      </c>
    </row>
    <row r="143" spans="9:10" x14ac:dyDescent="0.25">
      <c r="I143" s="286" t="str">
        <f>IF(TOTALS!$A$292="Input Damage Inventory Number","N/A",TOTALS!$A$292)</f>
        <v>N/A</v>
      </c>
      <c r="J143" s="142">
        <f t="shared" si="7"/>
        <v>0</v>
      </c>
    </row>
    <row r="144" spans="9:10" x14ac:dyDescent="0.25">
      <c r="I144" s="286" t="str">
        <f>IF(TOTALS!$A$306="Input Damage Inventory Number","N/A",TOTALS!$A$306)</f>
        <v>N/A</v>
      </c>
      <c r="J144" s="142">
        <f t="shared" si="7"/>
        <v>0</v>
      </c>
    </row>
    <row r="145" spans="9:10" x14ac:dyDescent="0.25">
      <c r="I145" s="286" t="str">
        <f>IF(TOTALS!$A$320="Input Damage Inventory Number","N/A",TOTALS!$A207)</f>
        <v>N/A</v>
      </c>
      <c r="J145" s="142">
        <f t="shared" si="7"/>
        <v>0</v>
      </c>
    </row>
    <row r="146" spans="9:10" x14ac:dyDescent="0.25">
      <c r="I146" s="286" t="str">
        <f>IF(TOTALS!$A$334="Input Damage Inventory Number","N/A",TOTALS!$A208)</f>
        <v>N/A</v>
      </c>
      <c r="J146" s="142">
        <f t="shared" si="7"/>
        <v>0</v>
      </c>
    </row>
    <row r="147" spans="9:10" x14ac:dyDescent="0.25">
      <c r="I147" s="286" t="str">
        <f>IF(TOTALS!$A$348="Input Damage Inventory Number","N/A",TOTALS!$A$348)</f>
        <v>N/A</v>
      </c>
      <c r="J147" s="142">
        <f t="shared" si="7"/>
        <v>0</v>
      </c>
    </row>
    <row r="148" spans="9:10" x14ac:dyDescent="0.25">
      <c r="I148" s="286" t="str">
        <f>IF(TOTALS!$A$362="Input Damage Inventory Number","N/A",TOTALS!$A$362)</f>
        <v>N/A</v>
      </c>
      <c r="J148" s="142">
        <f t="shared" si="7"/>
        <v>0</v>
      </c>
    </row>
    <row r="149" spans="9:10" x14ac:dyDescent="0.25">
      <c r="I149" s="78"/>
    </row>
    <row r="150" spans="9:10" x14ac:dyDescent="0.25">
      <c r="I150" s="78"/>
    </row>
    <row r="151" spans="9:10" x14ac:dyDescent="0.25">
      <c r="I151" s="398" t="s">
        <v>1741</v>
      </c>
      <c r="J151" s="377" t="s">
        <v>1740</v>
      </c>
    </row>
    <row r="152" spans="9:10" x14ac:dyDescent="0.25">
      <c r="I152" s="398"/>
      <c r="J152" s="379"/>
    </row>
    <row r="153" spans="9:10" x14ac:dyDescent="0.25">
      <c r="I153" s="248" t="s">
        <v>1743</v>
      </c>
      <c r="J153" s="142">
        <f>SUMIFS($J$2:$J$116,$C$2:$C$116,$I153)</f>
        <v>0</v>
      </c>
    </row>
    <row r="154" spans="9:10" x14ac:dyDescent="0.25">
      <c r="I154" s="248" t="s">
        <v>1744</v>
      </c>
      <c r="J154" s="142">
        <f>SUMIFS($J$2:$J$116,$C$2:$C$116,$I154)</f>
        <v>0</v>
      </c>
    </row>
    <row r="155" spans="9:10" x14ac:dyDescent="0.25">
      <c r="I155" s="248" t="s">
        <v>1742</v>
      </c>
      <c r="J155" s="142">
        <f>SUMIFS($J$2:$J$116,$C$2:$C$116,$I155)</f>
        <v>0</v>
      </c>
    </row>
    <row r="156" spans="9:10" x14ac:dyDescent="0.25">
      <c r="I156" s="248" t="s">
        <v>1745</v>
      </c>
      <c r="J156" s="142">
        <f>SUMIFS($J$2:$J$116,$C$2:$C$116,$I156)</f>
        <v>0</v>
      </c>
    </row>
    <row r="157" spans="9:10" x14ac:dyDescent="0.25">
      <c r="I157" s="248" t="s">
        <v>1746</v>
      </c>
      <c r="J157" s="142">
        <f>SUMIFS($J$2:$J$116,$C$2:$C$116,$I157)</f>
        <v>0</v>
      </c>
    </row>
    <row r="158" spans="9:10" x14ac:dyDescent="0.25">
      <c r="I158" s="78"/>
    </row>
  </sheetData>
  <mergeCells count="5">
    <mergeCell ref="J118:J119"/>
    <mergeCell ref="J122:J123"/>
    <mergeCell ref="I122:I123"/>
    <mergeCell ref="J151:J152"/>
    <mergeCell ref="I151:I152"/>
  </mergeCells>
  <conditionalFormatting sqref="C106:C116">
    <cfRule type="containsText" dxfId="16" priority="10" operator="containsText" text="Select Contract Type">
      <formula>NOT(ISERROR(SEARCH("Select Contract Type",C106)))</formula>
    </cfRule>
  </conditionalFormatting>
  <conditionalFormatting sqref="B106:B116">
    <cfRule type="containsText" dxfId="15" priority="9" operator="containsText" text="Select DI #">
      <formula>NOT(ISERROR(SEARCH("Select DI #",B106)))</formula>
    </cfRule>
  </conditionalFormatting>
  <conditionalFormatting sqref="B59:B105">
    <cfRule type="containsText" dxfId="14" priority="1" operator="containsText" text="Select DI #">
      <formula>NOT(ISERROR(SEARCH("Select DI #",B59)))</formula>
    </cfRule>
  </conditionalFormatting>
  <conditionalFormatting sqref="C2:C20">
    <cfRule type="containsText" dxfId="13" priority="8" operator="containsText" text="Select Contract Type">
      <formula>NOT(ISERROR(SEARCH("Select Contract Type",C2)))</formula>
    </cfRule>
  </conditionalFormatting>
  <conditionalFormatting sqref="B2:B20">
    <cfRule type="containsText" dxfId="12" priority="7" operator="containsText" text="Select DI #">
      <formula>NOT(ISERROR(SEARCH("Select DI #",B2)))</formula>
    </cfRule>
  </conditionalFormatting>
  <conditionalFormatting sqref="C21:C39">
    <cfRule type="containsText" dxfId="11" priority="6" operator="containsText" text="Select Contract Type">
      <formula>NOT(ISERROR(SEARCH("Select Contract Type",C21)))</formula>
    </cfRule>
  </conditionalFormatting>
  <conditionalFormatting sqref="B21:B39">
    <cfRule type="containsText" dxfId="10" priority="5" operator="containsText" text="Select DI #">
      <formula>NOT(ISERROR(SEARCH("Select DI #",B21)))</formula>
    </cfRule>
  </conditionalFormatting>
  <conditionalFormatting sqref="C40:C58">
    <cfRule type="containsText" dxfId="9" priority="4" operator="containsText" text="Select Contract Type">
      <formula>NOT(ISERROR(SEARCH("Select Contract Type",C40)))</formula>
    </cfRule>
  </conditionalFormatting>
  <conditionalFormatting sqref="B40:B58">
    <cfRule type="containsText" dxfId="8" priority="3" operator="containsText" text="Select DI #">
      <formula>NOT(ISERROR(SEARCH("Select DI #",B40)))</formula>
    </cfRule>
  </conditionalFormatting>
  <conditionalFormatting sqref="C59:C105">
    <cfRule type="containsText" dxfId="7" priority="2" operator="containsText" text="Select Contract Type">
      <formula>NOT(ISERROR(SEARCH("Select Contract Type",C59)))</formula>
    </cfRule>
  </conditionalFormatting>
  <dataValidations disablePrompts="1" count="2">
    <dataValidation type="list" allowBlank="1" showInputMessage="1" showErrorMessage="1" sqref="C2:C116" xr:uid="{00000000-0002-0000-0500-000000000000}">
      <formula1>$I$153:$I$157</formula1>
    </dataValidation>
    <dataValidation type="list" allowBlank="1" showInputMessage="1" showErrorMessage="1" sqref="B2:B116" xr:uid="{00000000-0002-0000-0500-000001000000}">
      <formula1>$I$124:$I$148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177"/>
  <sheetViews>
    <sheetView workbookViewId="0"/>
  </sheetViews>
  <sheetFormatPr defaultColWidth="9.140625" defaultRowHeight="15" x14ac:dyDescent="0.25"/>
  <cols>
    <col min="1" max="1" width="4.28515625" style="43" customWidth="1"/>
    <col min="2" max="2" width="11" style="43" customWidth="1"/>
    <col min="3" max="3" width="13.28515625" style="252" bestFit="1" customWidth="1"/>
    <col min="4" max="5" width="23.140625" style="44" customWidth="1"/>
    <col min="6" max="6" width="15.85546875" style="33" bestFit="1" customWidth="1"/>
    <col min="7" max="36" width="9.140625" style="33"/>
    <col min="37" max="37" width="12.5703125" style="33" customWidth="1"/>
    <col min="38" max="39" width="18.42578125" style="39" customWidth="1"/>
    <col min="40" max="40" width="18.42578125" style="33" customWidth="1"/>
    <col min="41" max="41" width="15.42578125" style="33" customWidth="1"/>
    <col min="42" max="16384" width="9.140625" style="33"/>
  </cols>
  <sheetData>
    <row r="1" spans="1:39" x14ac:dyDescent="0.25">
      <c r="A1" s="33"/>
      <c r="B1" s="44"/>
      <c r="C1" s="249"/>
      <c r="D1" s="44" t="s">
        <v>1753</v>
      </c>
      <c r="E1" s="267">
        <v>0</v>
      </c>
    </row>
    <row r="2" spans="1:39" x14ac:dyDescent="0.25">
      <c r="A2" s="33"/>
      <c r="B2" s="44"/>
      <c r="D2" s="249" t="s">
        <v>3826</v>
      </c>
    </row>
    <row r="4" spans="1:39" ht="30" x14ac:dyDescent="0.25">
      <c r="A4" s="42" t="s">
        <v>25</v>
      </c>
      <c r="B4" s="264" t="s">
        <v>54</v>
      </c>
      <c r="C4" s="250" t="s">
        <v>1729</v>
      </c>
      <c r="D4" s="50" t="s">
        <v>15</v>
      </c>
      <c r="E4" s="32" t="s">
        <v>1722</v>
      </c>
      <c r="F4" s="31" t="s">
        <v>1752</v>
      </c>
      <c r="G4" s="241">
        <v>43466</v>
      </c>
      <c r="H4" s="241">
        <f>G4+1</f>
        <v>43467</v>
      </c>
      <c r="I4" s="241">
        <f t="shared" ref="I4:AK4" si="0">H4+1</f>
        <v>43468</v>
      </c>
      <c r="J4" s="241">
        <f t="shared" si="0"/>
        <v>43469</v>
      </c>
      <c r="K4" s="241">
        <f t="shared" si="0"/>
        <v>43470</v>
      </c>
      <c r="L4" s="241">
        <f t="shared" si="0"/>
        <v>43471</v>
      </c>
      <c r="M4" s="241">
        <f t="shared" si="0"/>
        <v>43472</v>
      </c>
      <c r="N4" s="241">
        <f t="shared" si="0"/>
        <v>43473</v>
      </c>
      <c r="O4" s="241">
        <f t="shared" si="0"/>
        <v>43474</v>
      </c>
      <c r="P4" s="241">
        <f t="shared" si="0"/>
        <v>43475</v>
      </c>
      <c r="Q4" s="241">
        <f t="shared" si="0"/>
        <v>43476</v>
      </c>
      <c r="R4" s="241">
        <f t="shared" si="0"/>
        <v>43477</v>
      </c>
      <c r="S4" s="241">
        <f t="shared" si="0"/>
        <v>43478</v>
      </c>
      <c r="T4" s="241">
        <f t="shared" si="0"/>
        <v>43479</v>
      </c>
      <c r="U4" s="241">
        <f t="shared" si="0"/>
        <v>43480</v>
      </c>
      <c r="V4" s="241">
        <f t="shared" si="0"/>
        <v>43481</v>
      </c>
      <c r="W4" s="241">
        <f t="shared" si="0"/>
        <v>43482</v>
      </c>
      <c r="X4" s="241">
        <f t="shared" si="0"/>
        <v>43483</v>
      </c>
      <c r="Y4" s="241">
        <f t="shared" si="0"/>
        <v>43484</v>
      </c>
      <c r="Z4" s="241">
        <f t="shared" si="0"/>
        <v>43485</v>
      </c>
      <c r="AA4" s="241">
        <f t="shared" si="0"/>
        <v>43486</v>
      </c>
      <c r="AB4" s="241">
        <f t="shared" si="0"/>
        <v>43487</v>
      </c>
      <c r="AC4" s="241">
        <f t="shared" si="0"/>
        <v>43488</v>
      </c>
      <c r="AD4" s="241">
        <f t="shared" si="0"/>
        <v>43489</v>
      </c>
      <c r="AE4" s="241">
        <f t="shared" si="0"/>
        <v>43490</v>
      </c>
      <c r="AF4" s="241">
        <f t="shared" si="0"/>
        <v>43491</v>
      </c>
      <c r="AG4" s="241">
        <f t="shared" si="0"/>
        <v>43492</v>
      </c>
      <c r="AH4" s="241">
        <f t="shared" si="0"/>
        <v>43493</v>
      </c>
      <c r="AI4" s="241">
        <f t="shared" si="0"/>
        <v>43494</v>
      </c>
      <c r="AJ4" s="241">
        <f t="shared" si="0"/>
        <v>43495</v>
      </c>
      <c r="AK4" s="241">
        <f t="shared" si="0"/>
        <v>43496</v>
      </c>
      <c r="AL4" s="14" t="s">
        <v>4</v>
      </c>
      <c r="AM4" s="14" t="s">
        <v>10</v>
      </c>
    </row>
    <row r="5" spans="1:39" x14ac:dyDescent="0.25">
      <c r="A5" s="42">
        <v>1</v>
      </c>
      <c r="B5" s="42" t="s">
        <v>1748</v>
      </c>
      <c r="C5" s="251" t="s">
        <v>1747</v>
      </c>
      <c r="D5" s="51"/>
      <c r="E5" s="238"/>
      <c r="F5" s="34">
        <f>IF($E$1="Enter Donated Rate","Fill Data Above",$E$1)</f>
        <v>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120">
        <f>SUM(G5:AK5)</f>
        <v>0</v>
      </c>
      <c r="AM5" s="121">
        <f>IF($E$1="Enter Donated Rate",0,AL5*F5)</f>
        <v>0</v>
      </c>
    </row>
    <row r="6" spans="1:39" x14ac:dyDescent="0.25">
      <c r="A6" s="42">
        <v>2</v>
      </c>
      <c r="B6" s="42" t="s">
        <v>1748</v>
      </c>
      <c r="C6" s="251" t="s">
        <v>1747</v>
      </c>
      <c r="D6" s="51"/>
      <c r="E6" s="238"/>
      <c r="F6" s="34">
        <f t="shared" ref="F6:F69" si="1">IF($E$1="Enter Donated Rate","Fill Data Above",$E$1)</f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120">
        <f t="shared" ref="AL6:AL69" si="2">SUM(G6:AK6)</f>
        <v>0</v>
      </c>
      <c r="AM6" s="121">
        <f t="shared" ref="AM6:AM69" si="3">IF($E$1="Enter Donated Rate",0,AL6*F6)</f>
        <v>0</v>
      </c>
    </row>
    <row r="7" spans="1:39" x14ac:dyDescent="0.25">
      <c r="A7" s="42">
        <v>3</v>
      </c>
      <c r="B7" s="42" t="s">
        <v>1748</v>
      </c>
      <c r="C7" s="251" t="s">
        <v>1747</v>
      </c>
      <c r="D7" s="51"/>
      <c r="E7" s="238"/>
      <c r="F7" s="34">
        <f t="shared" si="1"/>
        <v>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120">
        <f t="shared" si="2"/>
        <v>0</v>
      </c>
      <c r="AM7" s="121">
        <f t="shared" si="3"/>
        <v>0</v>
      </c>
    </row>
    <row r="8" spans="1:39" x14ac:dyDescent="0.25">
      <c r="A8" s="42">
        <v>4</v>
      </c>
      <c r="B8" s="42" t="s">
        <v>1748</v>
      </c>
      <c r="C8" s="251" t="s">
        <v>1747</v>
      </c>
      <c r="D8" s="51"/>
      <c r="E8" s="238"/>
      <c r="F8" s="34">
        <f t="shared" si="1"/>
        <v>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120">
        <f t="shared" si="2"/>
        <v>0</v>
      </c>
      <c r="AM8" s="121">
        <f t="shared" si="3"/>
        <v>0</v>
      </c>
    </row>
    <row r="9" spans="1:39" x14ac:dyDescent="0.25">
      <c r="A9" s="42">
        <v>5</v>
      </c>
      <c r="B9" s="42" t="s">
        <v>1748</v>
      </c>
      <c r="C9" s="251" t="s">
        <v>1747</v>
      </c>
      <c r="D9" s="51"/>
      <c r="E9" s="238"/>
      <c r="F9" s="34">
        <f t="shared" si="1"/>
        <v>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120">
        <f t="shared" si="2"/>
        <v>0</v>
      </c>
      <c r="AM9" s="121">
        <f t="shared" si="3"/>
        <v>0</v>
      </c>
    </row>
    <row r="10" spans="1:39" x14ac:dyDescent="0.25">
      <c r="A10" s="42">
        <v>6</v>
      </c>
      <c r="B10" s="42" t="s">
        <v>1748</v>
      </c>
      <c r="C10" s="251" t="s">
        <v>1747</v>
      </c>
      <c r="D10" s="51"/>
      <c r="E10" s="238"/>
      <c r="F10" s="34">
        <f t="shared" si="1"/>
        <v>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120">
        <f t="shared" si="2"/>
        <v>0</v>
      </c>
      <c r="AM10" s="121">
        <f t="shared" si="3"/>
        <v>0</v>
      </c>
    </row>
    <row r="11" spans="1:39" x14ac:dyDescent="0.25">
      <c r="A11" s="42">
        <v>7</v>
      </c>
      <c r="B11" s="42" t="s">
        <v>1748</v>
      </c>
      <c r="C11" s="251" t="s">
        <v>1747</v>
      </c>
      <c r="D11" s="51"/>
      <c r="E11" s="238"/>
      <c r="F11" s="34">
        <f t="shared" si="1"/>
        <v>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120">
        <f t="shared" si="2"/>
        <v>0</v>
      </c>
      <c r="AM11" s="121">
        <f t="shared" si="3"/>
        <v>0</v>
      </c>
    </row>
    <row r="12" spans="1:39" x14ac:dyDescent="0.25">
      <c r="A12" s="42">
        <v>8</v>
      </c>
      <c r="B12" s="42" t="s">
        <v>1748</v>
      </c>
      <c r="C12" s="251" t="s">
        <v>1747</v>
      </c>
      <c r="D12" s="51"/>
      <c r="E12" s="238"/>
      <c r="F12" s="34">
        <f t="shared" si="1"/>
        <v>0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120">
        <f t="shared" si="2"/>
        <v>0</v>
      </c>
      <c r="AM12" s="121">
        <f t="shared" si="3"/>
        <v>0</v>
      </c>
    </row>
    <row r="13" spans="1:39" x14ac:dyDescent="0.25">
      <c r="A13" s="42">
        <v>9</v>
      </c>
      <c r="B13" s="42" t="s">
        <v>1748</v>
      </c>
      <c r="C13" s="251" t="s">
        <v>1747</v>
      </c>
      <c r="D13" s="51"/>
      <c r="E13" s="238"/>
      <c r="F13" s="34">
        <f t="shared" si="1"/>
        <v>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120">
        <f t="shared" si="2"/>
        <v>0</v>
      </c>
      <c r="AM13" s="121">
        <f t="shared" si="3"/>
        <v>0</v>
      </c>
    </row>
    <row r="14" spans="1:39" x14ac:dyDescent="0.25">
      <c r="A14" s="42">
        <v>10</v>
      </c>
      <c r="B14" s="42" t="s">
        <v>1748</v>
      </c>
      <c r="C14" s="251" t="s">
        <v>1747</v>
      </c>
      <c r="D14" s="51"/>
      <c r="E14" s="238"/>
      <c r="F14" s="34">
        <f t="shared" si="1"/>
        <v>0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120">
        <f t="shared" si="2"/>
        <v>0</v>
      </c>
      <c r="AM14" s="121">
        <f t="shared" si="3"/>
        <v>0</v>
      </c>
    </row>
    <row r="15" spans="1:39" x14ac:dyDescent="0.25">
      <c r="A15" s="42">
        <v>11</v>
      </c>
      <c r="B15" s="42" t="s">
        <v>1748</v>
      </c>
      <c r="C15" s="251" t="s">
        <v>1747</v>
      </c>
      <c r="D15" s="51"/>
      <c r="E15" s="238"/>
      <c r="F15" s="34">
        <f t="shared" si="1"/>
        <v>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120">
        <f t="shared" si="2"/>
        <v>0</v>
      </c>
      <c r="AM15" s="121">
        <f t="shared" si="3"/>
        <v>0</v>
      </c>
    </row>
    <row r="16" spans="1:39" x14ac:dyDescent="0.25">
      <c r="A16" s="42">
        <v>12</v>
      </c>
      <c r="B16" s="42" t="s">
        <v>1748</v>
      </c>
      <c r="C16" s="251" t="s">
        <v>1747</v>
      </c>
      <c r="D16" s="51"/>
      <c r="E16" s="238"/>
      <c r="F16" s="34">
        <f t="shared" si="1"/>
        <v>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120">
        <f t="shared" si="2"/>
        <v>0</v>
      </c>
      <c r="AM16" s="121">
        <f t="shared" si="3"/>
        <v>0</v>
      </c>
    </row>
    <row r="17" spans="1:39" x14ac:dyDescent="0.25">
      <c r="A17" s="42">
        <v>13</v>
      </c>
      <c r="B17" s="42" t="s">
        <v>1748</v>
      </c>
      <c r="C17" s="251" t="s">
        <v>1747</v>
      </c>
      <c r="D17" s="51"/>
      <c r="E17" s="238"/>
      <c r="F17" s="34">
        <f t="shared" si="1"/>
        <v>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120">
        <f t="shared" si="2"/>
        <v>0</v>
      </c>
      <c r="AM17" s="121">
        <f t="shared" si="3"/>
        <v>0</v>
      </c>
    </row>
    <row r="18" spans="1:39" x14ac:dyDescent="0.25">
      <c r="A18" s="42">
        <v>14</v>
      </c>
      <c r="B18" s="42" t="s">
        <v>1748</v>
      </c>
      <c r="C18" s="251" t="s">
        <v>1747</v>
      </c>
      <c r="D18" s="51"/>
      <c r="E18" s="238"/>
      <c r="F18" s="34">
        <f t="shared" si="1"/>
        <v>0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120">
        <f t="shared" si="2"/>
        <v>0</v>
      </c>
      <c r="AM18" s="121">
        <f t="shared" si="3"/>
        <v>0</v>
      </c>
    </row>
    <row r="19" spans="1:39" x14ac:dyDescent="0.25">
      <c r="A19" s="42">
        <v>15</v>
      </c>
      <c r="B19" s="42" t="s">
        <v>1748</v>
      </c>
      <c r="C19" s="251" t="s">
        <v>1747</v>
      </c>
      <c r="D19" s="51"/>
      <c r="E19" s="238"/>
      <c r="F19" s="34">
        <f t="shared" si="1"/>
        <v>0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120">
        <f t="shared" si="2"/>
        <v>0</v>
      </c>
      <c r="AM19" s="121">
        <f t="shared" si="3"/>
        <v>0</v>
      </c>
    </row>
    <row r="20" spans="1:39" x14ac:dyDescent="0.25">
      <c r="A20" s="42">
        <v>16</v>
      </c>
      <c r="B20" s="42" t="s">
        <v>1748</v>
      </c>
      <c r="C20" s="251" t="s">
        <v>1747</v>
      </c>
      <c r="D20" s="51"/>
      <c r="E20" s="238"/>
      <c r="F20" s="34">
        <f t="shared" si="1"/>
        <v>0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120">
        <f t="shared" si="2"/>
        <v>0</v>
      </c>
      <c r="AM20" s="121">
        <f t="shared" si="3"/>
        <v>0</v>
      </c>
    </row>
    <row r="21" spans="1:39" x14ac:dyDescent="0.25">
      <c r="A21" s="42">
        <v>17</v>
      </c>
      <c r="B21" s="42" t="s">
        <v>1748</v>
      </c>
      <c r="C21" s="251" t="s">
        <v>1747</v>
      </c>
      <c r="D21" s="51"/>
      <c r="E21" s="238"/>
      <c r="F21" s="34">
        <f t="shared" si="1"/>
        <v>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120">
        <f t="shared" si="2"/>
        <v>0</v>
      </c>
      <c r="AM21" s="121">
        <f t="shared" si="3"/>
        <v>0</v>
      </c>
    </row>
    <row r="22" spans="1:39" x14ac:dyDescent="0.25">
      <c r="A22" s="42">
        <v>18</v>
      </c>
      <c r="B22" s="42" t="s">
        <v>1748</v>
      </c>
      <c r="C22" s="251" t="s">
        <v>1747</v>
      </c>
      <c r="D22" s="51"/>
      <c r="E22" s="238"/>
      <c r="F22" s="34">
        <f t="shared" si="1"/>
        <v>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120">
        <f t="shared" si="2"/>
        <v>0</v>
      </c>
      <c r="AM22" s="121">
        <f t="shared" si="3"/>
        <v>0</v>
      </c>
    </row>
    <row r="23" spans="1:39" x14ac:dyDescent="0.25">
      <c r="A23" s="42">
        <v>19</v>
      </c>
      <c r="B23" s="42" t="s">
        <v>1748</v>
      </c>
      <c r="C23" s="251" t="s">
        <v>1747</v>
      </c>
      <c r="D23" s="51"/>
      <c r="E23" s="238"/>
      <c r="F23" s="34">
        <f t="shared" si="1"/>
        <v>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120">
        <f t="shared" si="2"/>
        <v>0</v>
      </c>
      <c r="AM23" s="121">
        <f t="shared" si="3"/>
        <v>0</v>
      </c>
    </row>
    <row r="24" spans="1:39" x14ac:dyDescent="0.25">
      <c r="A24" s="42">
        <v>20</v>
      </c>
      <c r="B24" s="42" t="s">
        <v>1748</v>
      </c>
      <c r="C24" s="251" t="s">
        <v>1747</v>
      </c>
      <c r="D24" s="51"/>
      <c r="E24" s="238"/>
      <c r="F24" s="34">
        <f t="shared" si="1"/>
        <v>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120">
        <f t="shared" si="2"/>
        <v>0</v>
      </c>
      <c r="AM24" s="121">
        <f t="shared" si="3"/>
        <v>0</v>
      </c>
    </row>
    <row r="25" spans="1:39" x14ac:dyDescent="0.25">
      <c r="A25" s="42">
        <v>21</v>
      </c>
      <c r="B25" s="42" t="s">
        <v>1748</v>
      </c>
      <c r="C25" s="251" t="s">
        <v>1747</v>
      </c>
      <c r="D25" s="51"/>
      <c r="E25" s="238"/>
      <c r="F25" s="34">
        <f t="shared" si="1"/>
        <v>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120">
        <f t="shared" si="2"/>
        <v>0</v>
      </c>
      <c r="AM25" s="121">
        <f t="shared" si="3"/>
        <v>0</v>
      </c>
    </row>
    <row r="26" spans="1:39" x14ac:dyDescent="0.25">
      <c r="A26" s="42">
        <v>22</v>
      </c>
      <c r="B26" s="42" t="s">
        <v>1748</v>
      </c>
      <c r="C26" s="251" t="s">
        <v>1747</v>
      </c>
      <c r="D26" s="51"/>
      <c r="E26" s="238"/>
      <c r="F26" s="34">
        <f t="shared" si="1"/>
        <v>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120">
        <f t="shared" si="2"/>
        <v>0</v>
      </c>
      <c r="AM26" s="121">
        <f t="shared" si="3"/>
        <v>0</v>
      </c>
    </row>
    <row r="27" spans="1:39" x14ac:dyDescent="0.25">
      <c r="A27" s="42">
        <v>23</v>
      </c>
      <c r="B27" s="42" t="s">
        <v>1748</v>
      </c>
      <c r="C27" s="251" t="s">
        <v>1747</v>
      </c>
      <c r="D27" s="51"/>
      <c r="E27" s="238"/>
      <c r="F27" s="34">
        <f t="shared" si="1"/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120">
        <f t="shared" si="2"/>
        <v>0</v>
      </c>
      <c r="AM27" s="121">
        <f t="shared" si="3"/>
        <v>0</v>
      </c>
    </row>
    <row r="28" spans="1:39" x14ac:dyDescent="0.25">
      <c r="A28" s="42">
        <v>24</v>
      </c>
      <c r="B28" s="42" t="s">
        <v>1748</v>
      </c>
      <c r="C28" s="251" t="s">
        <v>1747</v>
      </c>
      <c r="D28" s="51"/>
      <c r="E28" s="238"/>
      <c r="F28" s="34">
        <f t="shared" si="1"/>
        <v>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120">
        <f t="shared" si="2"/>
        <v>0</v>
      </c>
      <c r="AM28" s="121">
        <f t="shared" si="3"/>
        <v>0</v>
      </c>
    </row>
    <row r="29" spans="1:39" x14ac:dyDescent="0.25">
      <c r="A29" s="42">
        <v>25</v>
      </c>
      <c r="B29" s="42" t="s">
        <v>1748</v>
      </c>
      <c r="C29" s="251" t="s">
        <v>1747</v>
      </c>
      <c r="D29" s="51"/>
      <c r="E29" s="238"/>
      <c r="F29" s="34">
        <f t="shared" si="1"/>
        <v>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120">
        <f t="shared" si="2"/>
        <v>0</v>
      </c>
      <c r="AM29" s="121">
        <f t="shared" si="3"/>
        <v>0</v>
      </c>
    </row>
    <row r="30" spans="1:39" x14ac:dyDescent="0.25">
      <c r="A30" s="42">
        <v>26</v>
      </c>
      <c r="B30" s="42" t="s">
        <v>1748</v>
      </c>
      <c r="C30" s="251" t="s">
        <v>1747</v>
      </c>
      <c r="D30" s="51"/>
      <c r="E30" s="238"/>
      <c r="F30" s="34">
        <f t="shared" si="1"/>
        <v>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120">
        <f t="shared" si="2"/>
        <v>0</v>
      </c>
      <c r="AM30" s="121">
        <f t="shared" si="3"/>
        <v>0</v>
      </c>
    </row>
    <row r="31" spans="1:39" x14ac:dyDescent="0.25">
      <c r="A31" s="42">
        <v>27</v>
      </c>
      <c r="B31" s="42" t="s">
        <v>1748</v>
      </c>
      <c r="C31" s="251" t="s">
        <v>1747</v>
      </c>
      <c r="D31" s="51"/>
      <c r="E31" s="238"/>
      <c r="F31" s="34">
        <f t="shared" si="1"/>
        <v>0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120">
        <f t="shared" si="2"/>
        <v>0</v>
      </c>
      <c r="AM31" s="121">
        <f t="shared" si="3"/>
        <v>0</v>
      </c>
    </row>
    <row r="32" spans="1:39" x14ac:dyDescent="0.25">
      <c r="A32" s="42">
        <v>28</v>
      </c>
      <c r="B32" s="42" t="s">
        <v>1748</v>
      </c>
      <c r="C32" s="251" t="s">
        <v>1747</v>
      </c>
      <c r="D32" s="51"/>
      <c r="E32" s="238"/>
      <c r="F32" s="34">
        <f t="shared" si="1"/>
        <v>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120">
        <f t="shared" si="2"/>
        <v>0</v>
      </c>
      <c r="AM32" s="121">
        <f t="shared" si="3"/>
        <v>0</v>
      </c>
    </row>
    <row r="33" spans="1:39" x14ac:dyDescent="0.25">
      <c r="A33" s="42">
        <v>29</v>
      </c>
      <c r="B33" s="42" t="s">
        <v>1748</v>
      </c>
      <c r="C33" s="251" t="s">
        <v>1747</v>
      </c>
      <c r="D33" s="51"/>
      <c r="E33" s="238"/>
      <c r="F33" s="34">
        <f t="shared" si="1"/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120">
        <f t="shared" si="2"/>
        <v>0</v>
      </c>
      <c r="AM33" s="121">
        <f t="shared" si="3"/>
        <v>0</v>
      </c>
    </row>
    <row r="34" spans="1:39" x14ac:dyDescent="0.25">
      <c r="A34" s="42">
        <v>30</v>
      </c>
      <c r="B34" s="42" t="s">
        <v>1748</v>
      </c>
      <c r="C34" s="251" t="s">
        <v>1747</v>
      </c>
      <c r="D34" s="51"/>
      <c r="E34" s="238"/>
      <c r="F34" s="34">
        <f t="shared" si="1"/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120">
        <f t="shared" si="2"/>
        <v>0</v>
      </c>
      <c r="AM34" s="121">
        <f t="shared" si="3"/>
        <v>0</v>
      </c>
    </row>
    <row r="35" spans="1:39" x14ac:dyDescent="0.25">
      <c r="A35" s="42">
        <v>31</v>
      </c>
      <c r="B35" s="42" t="s">
        <v>1748</v>
      </c>
      <c r="C35" s="251" t="s">
        <v>1747</v>
      </c>
      <c r="D35" s="51"/>
      <c r="E35" s="238"/>
      <c r="F35" s="34">
        <f t="shared" si="1"/>
        <v>0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120">
        <f t="shared" si="2"/>
        <v>0</v>
      </c>
      <c r="AM35" s="121">
        <f t="shared" si="3"/>
        <v>0</v>
      </c>
    </row>
    <row r="36" spans="1:39" x14ac:dyDescent="0.25">
      <c r="A36" s="42">
        <v>32</v>
      </c>
      <c r="B36" s="42" t="s">
        <v>1748</v>
      </c>
      <c r="C36" s="251" t="s">
        <v>1747</v>
      </c>
      <c r="D36" s="51"/>
      <c r="E36" s="238"/>
      <c r="F36" s="34">
        <f t="shared" si="1"/>
        <v>0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120">
        <f t="shared" si="2"/>
        <v>0</v>
      </c>
      <c r="AM36" s="121">
        <f t="shared" si="3"/>
        <v>0</v>
      </c>
    </row>
    <row r="37" spans="1:39" x14ac:dyDescent="0.25">
      <c r="A37" s="42">
        <v>33</v>
      </c>
      <c r="B37" s="42" t="s">
        <v>1748</v>
      </c>
      <c r="C37" s="251" t="s">
        <v>1747</v>
      </c>
      <c r="D37" s="51"/>
      <c r="E37" s="238"/>
      <c r="F37" s="34">
        <f t="shared" si="1"/>
        <v>0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120">
        <f t="shared" si="2"/>
        <v>0</v>
      </c>
      <c r="AM37" s="121">
        <f t="shared" si="3"/>
        <v>0</v>
      </c>
    </row>
    <row r="38" spans="1:39" x14ac:dyDescent="0.25">
      <c r="A38" s="42">
        <v>34</v>
      </c>
      <c r="B38" s="42" t="s">
        <v>1748</v>
      </c>
      <c r="C38" s="251" t="s">
        <v>1747</v>
      </c>
      <c r="D38" s="51"/>
      <c r="E38" s="238"/>
      <c r="F38" s="34">
        <f t="shared" si="1"/>
        <v>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120">
        <f t="shared" si="2"/>
        <v>0</v>
      </c>
      <c r="AM38" s="121">
        <f t="shared" si="3"/>
        <v>0</v>
      </c>
    </row>
    <row r="39" spans="1:39" x14ac:dyDescent="0.25">
      <c r="A39" s="42">
        <v>35</v>
      </c>
      <c r="B39" s="42" t="s">
        <v>1748</v>
      </c>
      <c r="C39" s="251" t="s">
        <v>1747</v>
      </c>
      <c r="D39" s="51"/>
      <c r="E39" s="238"/>
      <c r="F39" s="34">
        <f t="shared" si="1"/>
        <v>0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120">
        <f t="shared" si="2"/>
        <v>0</v>
      </c>
      <c r="AM39" s="121">
        <f t="shared" si="3"/>
        <v>0</v>
      </c>
    </row>
    <row r="40" spans="1:39" x14ac:dyDescent="0.25">
      <c r="A40" s="42">
        <v>36</v>
      </c>
      <c r="B40" s="42" t="s">
        <v>1748</v>
      </c>
      <c r="C40" s="251" t="s">
        <v>1747</v>
      </c>
      <c r="D40" s="51"/>
      <c r="E40" s="238"/>
      <c r="F40" s="34">
        <f t="shared" si="1"/>
        <v>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120">
        <f t="shared" si="2"/>
        <v>0</v>
      </c>
      <c r="AM40" s="121">
        <f t="shared" si="3"/>
        <v>0</v>
      </c>
    </row>
    <row r="41" spans="1:39" x14ac:dyDescent="0.25">
      <c r="A41" s="42">
        <v>37</v>
      </c>
      <c r="B41" s="42" t="s">
        <v>1748</v>
      </c>
      <c r="C41" s="251" t="s">
        <v>1747</v>
      </c>
      <c r="D41" s="51"/>
      <c r="E41" s="238"/>
      <c r="F41" s="34">
        <f t="shared" si="1"/>
        <v>0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120">
        <f t="shared" si="2"/>
        <v>0</v>
      </c>
      <c r="AM41" s="121">
        <f t="shared" si="3"/>
        <v>0</v>
      </c>
    </row>
    <row r="42" spans="1:39" x14ac:dyDescent="0.25">
      <c r="A42" s="42">
        <v>38</v>
      </c>
      <c r="B42" s="42" t="s">
        <v>1748</v>
      </c>
      <c r="C42" s="251" t="s">
        <v>1747</v>
      </c>
      <c r="D42" s="51"/>
      <c r="E42" s="238"/>
      <c r="F42" s="34">
        <f t="shared" si="1"/>
        <v>0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120">
        <f t="shared" si="2"/>
        <v>0</v>
      </c>
      <c r="AM42" s="121">
        <f t="shared" si="3"/>
        <v>0</v>
      </c>
    </row>
    <row r="43" spans="1:39" x14ac:dyDescent="0.25">
      <c r="A43" s="42">
        <v>39</v>
      </c>
      <c r="B43" s="42" t="s">
        <v>1748</v>
      </c>
      <c r="C43" s="251" t="s">
        <v>1747</v>
      </c>
      <c r="D43" s="51"/>
      <c r="E43" s="238"/>
      <c r="F43" s="34">
        <f t="shared" si="1"/>
        <v>0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120">
        <f t="shared" si="2"/>
        <v>0</v>
      </c>
      <c r="AM43" s="121">
        <f t="shared" si="3"/>
        <v>0</v>
      </c>
    </row>
    <row r="44" spans="1:39" x14ac:dyDescent="0.25">
      <c r="A44" s="42">
        <v>40</v>
      </c>
      <c r="B44" s="42" t="s">
        <v>1748</v>
      </c>
      <c r="C44" s="251" t="s">
        <v>1747</v>
      </c>
      <c r="D44" s="51"/>
      <c r="E44" s="238"/>
      <c r="F44" s="34">
        <f t="shared" si="1"/>
        <v>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120">
        <f t="shared" si="2"/>
        <v>0</v>
      </c>
      <c r="AM44" s="121">
        <f t="shared" si="3"/>
        <v>0</v>
      </c>
    </row>
    <row r="45" spans="1:39" x14ac:dyDescent="0.25">
      <c r="A45" s="42">
        <v>41</v>
      </c>
      <c r="B45" s="42" t="s">
        <v>1748</v>
      </c>
      <c r="C45" s="251" t="s">
        <v>1747</v>
      </c>
      <c r="D45" s="51"/>
      <c r="E45" s="238"/>
      <c r="F45" s="34">
        <f t="shared" si="1"/>
        <v>0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120">
        <f t="shared" si="2"/>
        <v>0</v>
      </c>
      <c r="AM45" s="121">
        <f t="shared" si="3"/>
        <v>0</v>
      </c>
    </row>
    <row r="46" spans="1:39" x14ac:dyDescent="0.25">
      <c r="A46" s="42">
        <v>42</v>
      </c>
      <c r="B46" s="42" t="s">
        <v>1748</v>
      </c>
      <c r="C46" s="251" t="s">
        <v>1747</v>
      </c>
      <c r="D46" s="51"/>
      <c r="E46" s="238"/>
      <c r="F46" s="34">
        <f t="shared" si="1"/>
        <v>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120">
        <f t="shared" si="2"/>
        <v>0</v>
      </c>
      <c r="AM46" s="121">
        <f t="shared" si="3"/>
        <v>0</v>
      </c>
    </row>
    <row r="47" spans="1:39" x14ac:dyDescent="0.25">
      <c r="A47" s="42">
        <v>43</v>
      </c>
      <c r="B47" s="42" t="s">
        <v>1748</v>
      </c>
      <c r="C47" s="251" t="s">
        <v>1747</v>
      </c>
      <c r="D47" s="51"/>
      <c r="E47" s="238"/>
      <c r="F47" s="34">
        <f t="shared" si="1"/>
        <v>0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120">
        <f t="shared" si="2"/>
        <v>0</v>
      </c>
      <c r="AM47" s="121">
        <f t="shared" si="3"/>
        <v>0</v>
      </c>
    </row>
    <row r="48" spans="1:39" x14ac:dyDescent="0.25">
      <c r="A48" s="42">
        <v>44</v>
      </c>
      <c r="B48" s="42" t="s">
        <v>1748</v>
      </c>
      <c r="C48" s="251" t="s">
        <v>1747</v>
      </c>
      <c r="D48" s="51"/>
      <c r="E48" s="238"/>
      <c r="F48" s="34">
        <f t="shared" si="1"/>
        <v>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120">
        <f t="shared" si="2"/>
        <v>0</v>
      </c>
      <c r="AM48" s="121">
        <f t="shared" si="3"/>
        <v>0</v>
      </c>
    </row>
    <row r="49" spans="1:39" x14ac:dyDescent="0.25">
      <c r="A49" s="42">
        <v>45</v>
      </c>
      <c r="B49" s="42" t="s">
        <v>1748</v>
      </c>
      <c r="C49" s="251" t="s">
        <v>1747</v>
      </c>
      <c r="D49" s="51"/>
      <c r="E49" s="238"/>
      <c r="F49" s="34">
        <f t="shared" si="1"/>
        <v>0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120">
        <f t="shared" si="2"/>
        <v>0</v>
      </c>
      <c r="AM49" s="121">
        <f t="shared" si="3"/>
        <v>0</v>
      </c>
    </row>
    <row r="50" spans="1:39" x14ac:dyDescent="0.25">
      <c r="A50" s="42">
        <v>46</v>
      </c>
      <c r="B50" s="42" t="s">
        <v>1748</v>
      </c>
      <c r="C50" s="251" t="s">
        <v>1747</v>
      </c>
      <c r="D50" s="51"/>
      <c r="E50" s="238"/>
      <c r="F50" s="34">
        <f t="shared" si="1"/>
        <v>0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120">
        <f t="shared" si="2"/>
        <v>0</v>
      </c>
      <c r="AM50" s="121">
        <f t="shared" si="3"/>
        <v>0</v>
      </c>
    </row>
    <row r="51" spans="1:39" x14ac:dyDescent="0.25">
      <c r="A51" s="42">
        <v>47</v>
      </c>
      <c r="B51" s="42" t="s">
        <v>1748</v>
      </c>
      <c r="C51" s="251" t="s">
        <v>1747</v>
      </c>
      <c r="D51" s="51"/>
      <c r="E51" s="238"/>
      <c r="F51" s="34">
        <f t="shared" si="1"/>
        <v>0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120">
        <f t="shared" si="2"/>
        <v>0</v>
      </c>
      <c r="AM51" s="121">
        <f t="shared" si="3"/>
        <v>0</v>
      </c>
    </row>
    <row r="52" spans="1:39" x14ac:dyDescent="0.25">
      <c r="A52" s="42">
        <v>48</v>
      </c>
      <c r="B52" s="42" t="s">
        <v>1748</v>
      </c>
      <c r="C52" s="251" t="s">
        <v>1747</v>
      </c>
      <c r="D52" s="51"/>
      <c r="E52" s="238"/>
      <c r="F52" s="34">
        <f t="shared" si="1"/>
        <v>0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120">
        <f t="shared" si="2"/>
        <v>0</v>
      </c>
      <c r="AM52" s="121">
        <f t="shared" si="3"/>
        <v>0</v>
      </c>
    </row>
    <row r="53" spans="1:39" x14ac:dyDescent="0.25">
      <c r="A53" s="42">
        <v>49</v>
      </c>
      <c r="B53" s="42" t="s">
        <v>1748</v>
      </c>
      <c r="C53" s="251" t="s">
        <v>1747</v>
      </c>
      <c r="D53" s="51"/>
      <c r="E53" s="238"/>
      <c r="F53" s="34">
        <f t="shared" si="1"/>
        <v>0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120">
        <f t="shared" si="2"/>
        <v>0</v>
      </c>
      <c r="AM53" s="121">
        <f t="shared" si="3"/>
        <v>0</v>
      </c>
    </row>
    <row r="54" spans="1:39" x14ac:dyDescent="0.25">
      <c r="A54" s="42">
        <v>50</v>
      </c>
      <c r="B54" s="42" t="s">
        <v>1748</v>
      </c>
      <c r="C54" s="251" t="s">
        <v>1747</v>
      </c>
      <c r="D54" s="51"/>
      <c r="E54" s="238"/>
      <c r="F54" s="34">
        <f t="shared" si="1"/>
        <v>0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120">
        <f t="shared" si="2"/>
        <v>0</v>
      </c>
      <c r="AM54" s="121">
        <f t="shared" si="3"/>
        <v>0</v>
      </c>
    </row>
    <row r="55" spans="1:39" x14ac:dyDescent="0.25">
      <c r="A55" s="42">
        <v>51</v>
      </c>
      <c r="B55" s="42" t="s">
        <v>1748</v>
      </c>
      <c r="C55" s="251" t="s">
        <v>1747</v>
      </c>
      <c r="D55" s="51"/>
      <c r="E55" s="238"/>
      <c r="F55" s="34">
        <f t="shared" si="1"/>
        <v>0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120">
        <f t="shared" si="2"/>
        <v>0</v>
      </c>
      <c r="AM55" s="121">
        <f t="shared" si="3"/>
        <v>0</v>
      </c>
    </row>
    <row r="56" spans="1:39" x14ac:dyDescent="0.25">
      <c r="A56" s="42">
        <v>52</v>
      </c>
      <c r="B56" s="42" t="s">
        <v>1748</v>
      </c>
      <c r="C56" s="251" t="s">
        <v>1747</v>
      </c>
      <c r="D56" s="51"/>
      <c r="E56" s="238"/>
      <c r="F56" s="34">
        <f t="shared" si="1"/>
        <v>0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120">
        <f t="shared" si="2"/>
        <v>0</v>
      </c>
      <c r="AM56" s="121">
        <f t="shared" si="3"/>
        <v>0</v>
      </c>
    </row>
    <row r="57" spans="1:39" x14ac:dyDescent="0.25">
      <c r="A57" s="42">
        <v>53</v>
      </c>
      <c r="B57" s="42" t="s">
        <v>1748</v>
      </c>
      <c r="C57" s="251" t="s">
        <v>1747</v>
      </c>
      <c r="D57" s="51"/>
      <c r="E57" s="238"/>
      <c r="F57" s="34">
        <f t="shared" si="1"/>
        <v>0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120">
        <f t="shared" si="2"/>
        <v>0</v>
      </c>
      <c r="AM57" s="121">
        <f t="shared" si="3"/>
        <v>0</v>
      </c>
    </row>
    <row r="58" spans="1:39" x14ac:dyDescent="0.25">
      <c r="A58" s="42">
        <v>54</v>
      </c>
      <c r="B58" s="42" t="s">
        <v>1748</v>
      </c>
      <c r="C58" s="251" t="s">
        <v>1747</v>
      </c>
      <c r="D58" s="51"/>
      <c r="E58" s="238"/>
      <c r="F58" s="34">
        <f t="shared" si="1"/>
        <v>0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120">
        <f t="shared" si="2"/>
        <v>0</v>
      </c>
      <c r="AM58" s="121">
        <f t="shared" si="3"/>
        <v>0</v>
      </c>
    </row>
    <row r="59" spans="1:39" x14ac:dyDescent="0.25">
      <c r="A59" s="42">
        <v>55</v>
      </c>
      <c r="B59" s="42" t="s">
        <v>1748</v>
      </c>
      <c r="C59" s="251" t="s">
        <v>1747</v>
      </c>
      <c r="D59" s="51"/>
      <c r="E59" s="238"/>
      <c r="F59" s="34">
        <f t="shared" si="1"/>
        <v>0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120">
        <f t="shared" si="2"/>
        <v>0</v>
      </c>
      <c r="AM59" s="121">
        <f t="shared" si="3"/>
        <v>0</v>
      </c>
    </row>
    <row r="60" spans="1:39" x14ac:dyDescent="0.25">
      <c r="A60" s="42">
        <v>56</v>
      </c>
      <c r="B60" s="42" t="s">
        <v>1748</v>
      </c>
      <c r="C60" s="251" t="s">
        <v>1747</v>
      </c>
      <c r="D60" s="51"/>
      <c r="E60" s="238"/>
      <c r="F60" s="34">
        <f t="shared" si="1"/>
        <v>0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120">
        <f t="shared" si="2"/>
        <v>0</v>
      </c>
      <c r="AM60" s="121">
        <f t="shared" si="3"/>
        <v>0</v>
      </c>
    </row>
    <row r="61" spans="1:39" x14ac:dyDescent="0.25">
      <c r="A61" s="42">
        <v>57</v>
      </c>
      <c r="B61" s="42" t="s">
        <v>1748</v>
      </c>
      <c r="C61" s="251" t="s">
        <v>1747</v>
      </c>
      <c r="D61" s="51"/>
      <c r="E61" s="238"/>
      <c r="F61" s="34">
        <f t="shared" si="1"/>
        <v>0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120">
        <f t="shared" si="2"/>
        <v>0</v>
      </c>
      <c r="AM61" s="121">
        <f t="shared" si="3"/>
        <v>0</v>
      </c>
    </row>
    <row r="62" spans="1:39" x14ac:dyDescent="0.25">
      <c r="A62" s="42">
        <v>58</v>
      </c>
      <c r="B62" s="42" t="s">
        <v>1748</v>
      </c>
      <c r="C62" s="251" t="s">
        <v>1747</v>
      </c>
      <c r="D62" s="51"/>
      <c r="E62" s="238"/>
      <c r="F62" s="34">
        <f t="shared" si="1"/>
        <v>0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120">
        <f t="shared" si="2"/>
        <v>0</v>
      </c>
      <c r="AM62" s="121">
        <f t="shared" si="3"/>
        <v>0</v>
      </c>
    </row>
    <row r="63" spans="1:39" x14ac:dyDescent="0.25">
      <c r="A63" s="42">
        <v>59</v>
      </c>
      <c r="B63" s="42" t="s">
        <v>1748</v>
      </c>
      <c r="C63" s="251" t="s">
        <v>1747</v>
      </c>
      <c r="D63" s="51"/>
      <c r="E63" s="238"/>
      <c r="F63" s="34">
        <f t="shared" si="1"/>
        <v>0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120">
        <f t="shared" si="2"/>
        <v>0</v>
      </c>
      <c r="AM63" s="121">
        <f t="shared" si="3"/>
        <v>0</v>
      </c>
    </row>
    <row r="64" spans="1:39" x14ac:dyDescent="0.25">
      <c r="A64" s="42">
        <v>60</v>
      </c>
      <c r="B64" s="42" t="s">
        <v>1748</v>
      </c>
      <c r="C64" s="251" t="s">
        <v>1747</v>
      </c>
      <c r="D64" s="51"/>
      <c r="E64" s="238"/>
      <c r="F64" s="34">
        <f t="shared" si="1"/>
        <v>0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120">
        <f t="shared" si="2"/>
        <v>0</v>
      </c>
      <c r="AM64" s="121">
        <f t="shared" si="3"/>
        <v>0</v>
      </c>
    </row>
    <row r="65" spans="1:39" x14ac:dyDescent="0.25">
      <c r="A65" s="42">
        <v>61</v>
      </c>
      <c r="B65" s="42" t="s">
        <v>1748</v>
      </c>
      <c r="C65" s="251" t="s">
        <v>1747</v>
      </c>
      <c r="D65" s="51"/>
      <c r="E65" s="238"/>
      <c r="F65" s="34">
        <f t="shared" si="1"/>
        <v>0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120">
        <f t="shared" si="2"/>
        <v>0</v>
      </c>
      <c r="AM65" s="121">
        <f t="shared" si="3"/>
        <v>0</v>
      </c>
    </row>
    <row r="66" spans="1:39" x14ac:dyDescent="0.25">
      <c r="A66" s="42">
        <v>62</v>
      </c>
      <c r="B66" s="42" t="s">
        <v>1748</v>
      </c>
      <c r="C66" s="251" t="s">
        <v>1747</v>
      </c>
      <c r="D66" s="51"/>
      <c r="E66" s="238"/>
      <c r="F66" s="34">
        <f t="shared" si="1"/>
        <v>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120">
        <f t="shared" si="2"/>
        <v>0</v>
      </c>
      <c r="AM66" s="121">
        <f t="shared" si="3"/>
        <v>0</v>
      </c>
    </row>
    <row r="67" spans="1:39" x14ac:dyDescent="0.25">
      <c r="A67" s="42">
        <v>63</v>
      </c>
      <c r="B67" s="42" t="s">
        <v>1748</v>
      </c>
      <c r="C67" s="251" t="s">
        <v>1747</v>
      </c>
      <c r="D67" s="51"/>
      <c r="E67" s="238"/>
      <c r="F67" s="34">
        <f t="shared" si="1"/>
        <v>0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120">
        <f t="shared" si="2"/>
        <v>0</v>
      </c>
      <c r="AM67" s="121">
        <f t="shared" si="3"/>
        <v>0</v>
      </c>
    </row>
    <row r="68" spans="1:39" x14ac:dyDescent="0.25">
      <c r="A68" s="42">
        <v>64</v>
      </c>
      <c r="B68" s="42" t="s">
        <v>1748</v>
      </c>
      <c r="C68" s="251" t="s">
        <v>1747</v>
      </c>
      <c r="D68" s="51"/>
      <c r="E68" s="238"/>
      <c r="F68" s="34">
        <f t="shared" si="1"/>
        <v>0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120">
        <f t="shared" si="2"/>
        <v>0</v>
      </c>
      <c r="AM68" s="121">
        <f t="shared" si="3"/>
        <v>0</v>
      </c>
    </row>
    <row r="69" spans="1:39" x14ac:dyDescent="0.25">
      <c r="A69" s="42">
        <v>65</v>
      </c>
      <c r="B69" s="42" t="s">
        <v>1748</v>
      </c>
      <c r="C69" s="251" t="s">
        <v>1747</v>
      </c>
      <c r="D69" s="51"/>
      <c r="E69" s="238"/>
      <c r="F69" s="34">
        <f t="shared" si="1"/>
        <v>0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120">
        <f t="shared" si="2"/>
        <v>0</v>
      </c>
      <c r="AM69" s="121">
        <f t="shared" si="3"/>
        <v>0</v>
      </c>
    </row>
    <row r="70" spans="1:39" x14ac:dyDescent="0.25">
      <c r="A70" s="42">
        <v>66</v>
      </c>
      <c r="B70" s="42" t="s">
        <v>1748</v>
      </c>
      <c r="C70" s="251" t="s">
        <v>1747</v>
      </c>
      <c r="D70" s="51"/>
      <c r="E70" s="238"/>
      <c r="F70" s="34">
        <f t="shared" ref="F70:F133" si="4">IF($E$1="Enter Donated Rate","Fill Data Above",$E$1)</f>
        <v>0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120">
        <f t="shared" ref="AL70:AL133" si="5">SUM(G70:AK70)</f>
        <v>0</v>
      </c>
      <c r="AM70" s="121">
        <f t="shared" ref="AM70:AM133" si="6">IF($E$1="Enter Donated Rate",0,AL70*F70)</f>
        <v>0</v>
      </c>
    </row>
    <row r="71" spans="1:39" x14ac:dyDescent="0.25">
      <c r="A71" s="42">
        <v>67</v>
      </c>
      <c r="B71" s="42" t="s">
        <v>1748</v>
      </c>
      <c r="C71" s="251" t="s">
        <v>1747</v>
      </c>
      <c r="D71" s="51"/>
      <c r="E71" s="238"/>
      <c r="F71" s="34">
        <f t="shared" si="4"/>
        <v>0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120">
        <f t="shared" si="5"/>
        <v>0</v>
      </c>
      <c r="AM71" s="121">
        <f t="shared" si="6"/>
        <v>0</v>
      </c>
    </row>
    <row r="72" spans="1:39" x14ac:dyDescent="0.25">
      <c r="A72" s="42">
        <v>68</v>
      </c>
      <c r="B72" s="42" t="s">
        <v>1748</v>
      </c>
      <c r="C72" s="251" t="s">
        <v>1747</v>
      </c>
      <c r="D72" s="51"/>
      <c r="E72" s="238"/>
      <c r="F72" s="34">
        <f t="shared" si="4"/>
        <v>0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120">
        <f t="shared" si="5"/>
        <v>0</v>
      </c>
      <c r="AM72" s="121">
        <f t="shared" si="6"/>
        <v>0</v>
      </c>
    </row>
    <row r="73" spans="1:39" x14ac:dyDescent="0.25">
      <c r="A73" s="42">
        <v>69</v>
      </c>
      <c r="B73" s="42" t="s">
        <v>1748</v>
      </c>
      <c r="C73" s="251" t="s">
        <v>1747</v>
      </c>
      <c r="D73" s="51"/>
      <c r="E73" s="238"/>
      <c r="F73" s="34">
        <f t="shared" si="4"/>
        <v>0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120">
        <f t="shared" si="5"/>
        <v>0</v>
      </c>
      <c r="AM73" s="121">
        <f t="shared" si="6"/>
        <v>0</v>
      </c>
    </row>
    <row r="74" spans="1:39" x14ac:dyDescent="0.25">
      <c r="A74" s="42">
        <v>70</v>
      </c>
      <c r="B74" s="42" t="s">
        <v>1748</v>
      </c>
      <c r="C74" s="251" t="s">
        <v>1747</v>
      </c>
      <c r="D74" s="51"/>
      <c r="E74" s="238"/>
      <c r="F74" s="34">
        <f t="shared" si="4"/>
        <v>0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120">
        <f t="shared" si="5"/>
        <v>0</v>
      </c>
      <c r="AM74" s="121">
        <f t="shared" si="6"/>
        <v>0</v>
      </c>
    </row>
    <row r="75" spans="1:39" x14ac:dyDescent="0.25">
      <c r="A75" s="42">
        <v>71</v>
      </c>
      <c r="B75" s="42" t="s">
        <v>1748</v>
      </c>
      <c r="C75" s="251" t="s">
        <v>1747</v>
      </c>
      <c r="D75" s="51"/>
      <c r="E75" s="238"/>
      <c r="F75" s="34">
        <f t="shared" si="4"/>
        <v>0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120">
        <f t="shared" si="5"/>
        <v>0</v>
      </c>
      <c r="AM75" s="121">
        <f t="shared" si="6"/>
        <v>0</v>
      </c>
    </row>
    <row r="76" spans="1:39" x14ac:dyDescent="0.25">
      <c r="A76" s="42">
        <v>72</v>
      </c>
      <c r="B76" s="42" t="s">
        <v>1748</v>
      </c>
      <c r="C76" s="251" t="s">
        <v>1747</v>
      </c>
      <c r="D76" s="51"/>
      <c r="E76" s="238"/>
      <c r="F76" s="34">
        <f t="shared" si="4"/>
        <v>0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120">
        <f t="shared" si="5"/>
        <v>0</v>
      </c>
      <c r="AM76" s="121">
        <f t="shared" si="6"/>
        <v>0</v>
      </c>
    </row>
    <row r="77" spans="1:39" x14ac:dyDescent="0.25">
      <c r="A77" s="42">
        <v>73</v>
      </c>
      <c r="B77" s="42" t="s">
        <v>1748</v>
      </c>
      <c r="C77" s="251" t="s">
        <v>1747</v>
      </c>
      <c r="D77" s="51"/>
      <c r="E77" s="238"/>
      <c r="F77" s="34">
        <f t="shared" si="4"/>
        <v>0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120">
        <f t="shared" si="5"/>
        <v>0</v>
      </c>
      <c r="AM77" s="121">
        <f t="shared" si="6"/>
        <v>0</v>
      </c>
    </row>
    <row r="78" spans="1:39" x14ac:dyDescent="0.25">
      <c r="A78" s="42">
        <v>74</v>
      </c>
      <c r="B78" s="42" t="s">
        <v>1748</v>
      </c>
      <c r="C78" s="251" t="s">
        <v>1747</v>
      </c>
      <c r="D78" s="51"/>
      <c r="E78" s="238"/>
      <c r="F78" s="34">
        <f t="shared" si="4"/>
        <v>0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120">
        <f t="shared" si="5"/>
        <v>0</v>
      </c>
      <c r="AM78" s="121">
        <f t="shared" si="6"/>
        <v>0</v>
      </c>
    </row>
    <row r="79" spans="1:39" x14ac:dyDescent="0.25">
      <c r="A79" s="42">
        <v>75</v>
      </c>
      <c r="B79" s="42" t="s">
        <v>1748</v>
      </c>
      <c r="C79" s="251" t="s">
        <v>1747</v>
      </c>
      <c r="D79" s="51"/>
      <c r="E79" s="238"/>
      <c r="F79" s="34">
        <f t="shared" si="4"/>
        <v>0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120">
        <f t="shared" si="5"/>
        <v>0</v>
      </c>
      <c r="AM79" s="121">
        <f t="shared" si="6"/>
        <v>0</v>
      </c>
    </row>
    <row r="80" spans="1:39" x14ac:dyDescent="0.25">
      <c r="A80" s="42">
        <v>76</v>
      </c>
      <c r="B80" s="42" t="s">
        <v>1748</v>
      </c>
      <c r="C80" s="251" t="s">
        <v>1747</v>
      </c>
      <c r="D80" s="51"/>
      <c r="E80" s="238"/>
      <c r="F80" s="34">
        <f t="shared" si="4"/>
        <v>0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120">
        <f t="shared" si="5"/>
        <v>0</v>
      </c>
      <c r="AM80" s="121">
        <f t="shared" si="6"/>
        <v>0</v>
      </c>
    </row>
    <row r="81" spans="1:39" x14ac:dyDescent="0.25">
      <c r="A81" s="42">
        <v>77</v>
      </c>
      <c r="B81" s="42" t="s">
        <v>1748</v>
      </c>
      <c r="C81" s="251" t="s">
        <v>1747</v>
      </c>
      <c r="D81" s="51"/>
      <c r="E81" s="238"/>
      <c r="F81" s="34">
        <f t="shared" si="4"/>
        <v>0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120">
        <f t="shared" si="5"/>
        <v>0</v>
      </c>
      <c r="AM81" s="121">
        <f t="shared" si="6"/>
        <v>0</v>
      </c>
    </row>
    <row r="82" spans="1:39" x14ac:dyDescent="0.25">
      <c r="A82" s="42">
        <v>78</v>
      </c>
      <c r="B82" s="42" t="s">
        <v>1748</v>
      </c>
      <c r="C82" s="251" t="s">
        <v>1747</v>
      </c>
      <c r="D82" s="51"/>
      <c r="E82" s="238"/>
      <c r="F82" s="34">
        <f t="shared" si="4"/>
        <v>0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120">
        <f t="shared" si="5"/>
        <v>0</v>
      </c>
      <c r="AM82" s="121">
        <f t="shared" si="6"/>
        <v>0</v>
      </c>
    </row>
    <row r="83" spans="1:39" x14ac:dyDescent="0.25">
      <c r="A83" s="42">
        <v>79</v>
      </c>
      <c r="B83" s="42" t="s">
        <v>1748</v>
      </c>
      <c r="C83" s="251" t="s">
        <v>1747</v>
      </c>
      <c r="D83" s="51"/>
      <c r="E83" s="238"/>
      <c r="F83" s="34">
        <f t="shared" si="4"/>
        <v>0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120">
        <f t="shared" si="5"/>
        <v>0</v>
      </c>
      <c r="AM83" s="121">
        <f t="shared" si="6"/>
        <v>0</v>
      </c>
    </row>
    <row r="84" spans="1:39" x14ac:dyDescent="0.25">
      <c r="A84" s="42">
        <v>80</v>
      </c>
      <c r="B84" s="42" t="s">
        <v>1748</v>
      </c>
      <c r="C84" s="251" t="s">
        <v>1747</v>
      </c>
      <c r="D84" s="51"/>
      <c r="E84" s="238"/>
      <c r="F84" s="34">
        <f t="shared" si="4"/>
        <v>0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120">
        <f t="shared" si="5"/>
        <v>0</v>
      </c>
      <c r="AM84" s="121">
        <f t="shared" si="6"/>
        <v>0</v>
      </c>
    </row>
    <row r="85" spans="1:39" x14ac:dyDescent="0.25">
      <c r="A85" s="42">
        <v>81</v>
      </c>
      <c r="B85" s="42" t="s">
        <v>1748</v>
      </c>
      <c r="C85" s="251" t="s">
        <v>1747</v>
      </c>
      <c r="D85" s="51"/>
      <c r="E85" s="238"/>
      <c r="F85" s="34">
        <f t="shared" si="4"/>
        <v>0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120">
        <f t="shared" si="5"/>
        <v>0</v>
      </c>
      <c r="AM85" s="121">
        <f t="shared" si="6"/>
        <v>0</v>
      </c>
    </row>
    <row r="86" spans="1:39" x14ac:dyDescent="0.25">
      <c r="A86" s="42">
        <v>82</v>
      </c>
      <c r="B86" s="42" t="s">
        <v>1748</v>
      </c>
      <c r="C86" s="251" t="s">
        <v>1747</v>
      </c>
      <c r="D86" s="51"/>
      <c r="E86" s="238"/>
      <c r="F86" s="34">
        <f t="shared" si="4"/>
        <v>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120">
        <f t="shared" si="5"/>
        <v>0</v>
      </c>
      <c r="AM86" s="121">
        <f t="shared" si="6"/>
        <v>0</v>
      </c>
    </row>
    <row r="87" spans="1:39" x14ac:dyDescent="0.25">
      <c r="A87" s="42">
        <v>83</v>
      </c>
      <c r="B87" s="42" t="s">
        <v>1748</v>
      </c>
      <c r="C87" s="251" t="s">
        <v>1747</v>
      </c>
      <c r="D87" s="51"/>
      <c r="E87" s="238"/>
      <c r="F87" s="34">
        <f t="shared" si="4"/>
        <v>0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120">
        <f t="shared" si="5"/>
        <v>0</v>
      </c>
      <c r="AM87" s="121">
        <f t="shared" si="6"/>
        <v>0</v>
      </c>
    </row>
    <row r="88" spans="1:39" x14ac:dyDescent="0.25">
      <c r="A88" s="42">
        <v>84</v>
      </c>
      <c r="B88" s="42" t="s">
        <v>1748</v>
      </c>
      <c r="C88" s="251" t="s">
        <v>1747</v>
      </c>
      <c r="D88" s="51"/>
      <c r="E88" s="238"/>
      <c r="F88" s="34">
        <f t="shared" si="4"/>
        <v>0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120">
        <f t="shared" si="5"/>
        <v>0</v>
      </c>
      <c r="AM88" s="121">
        <f t="shared" si="6"/>
        <v>0</v>
      </c>
    </row>
    <row r="89" spans="1:39" x14ac:dyDescent="0.25">
      <c r="A89" s="42">
        <v>85</v>
      </c>
      <c r="B89" s="42" t="s">
        <v>1748</v>
      </c>
      <c r="C89" s="251" t="s">
        <v>1747</v>
      </c>
      <c r="D89" s="51"/>
      <c r="E89" s="238"/>
      <c r="F89" s="34">
        <f t="shared" si="4"/>
        <v>0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120">
        <f t="shared" si="5"/>
        <v>0</v>
      </c>
      <c r="AM89" s="121">
        <f t="shared" si="6"/>
        <v>0</v>
      </c>
    </row>
    <row r="90" spans="1:39" x14ac:dyDescent="0.25">
      <c r="A90" s="42">
        <v>86</v>
      </c>
      <c r="B90" s="42" t="s">
        <v>1748</v>
      </c>
      <c r="C90" s="251" t="s">
        <v>1747</v>
      </c>
      <c r="D90" s="51"/>
      <c r="E90" s="238"/>
      <c r="F90" s="34">
        <f t="shared" si="4"/>
        <v>0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120">
        <f t="shared" si="5"/>
        <v>0</v>
      </c>
      <c r="AM90" s="121">
        <f t="shared" si="6"/>
        <v>0</v>
      </c>
    </row>
    <row r="91" spans="1:39" x14ac:dyDescent="0.25">
      <c r="A91" s="42">
        <v>87</v>
      </c>
      <c r="B91" s="42" t="s">
        <v>1748</v>
      </c>
      <c r="C91" s="251" t="s">
        <v>1747</v>
      </c>
      <c r="D91" s="51"/>
      <c r="E91" s="238"/>
      <c r="F91" s="34">
        <f t="shared" si="4"/>
        <v>0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120">
        <f t="shared" si="5"/>
        <v>0</v>
      </c>
      <c r="AM91" s="121">
        <f t="shared" si="6"/>
        <v>0</v>
      </c>
    </row>
    <row r="92" spans="1:39" x14ac:dyDescent="0.25">
      <c r="A92" s="42">
        <v>88</v>
      </c>
      <c r="B92" s="42" t="s">
        <v>1748</v>
      </c>
      <c r="C92" s="251" t="s">
        <v>1747</v>
      </c>
      <c r="D92" s="51"/>
      <c r="E92" s="238"/>
      <c r="F92" s="34">
        <f t="shared" si="4"/>
        <v>0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120">
        <f t="shared" si="5"/>
        <v>0</v>
      </c>
      <c r="AM92" s="121">
        <f t="shared" si="6"/>
        <v>0</v>
      </c>
    </row>
    <row r="93" spans="1:39" x14ac:dyDescent="0.25">
      <c r="A93" s="42">
        <v>89</v>
      </c>
      <c r="B93" s="42" t="s">
        <v>1748</v>
      </c>
      <c r="C93" s="251" t="s">
        <v>1747</v>
      </c>
      <c r="D93" s="51"/>
      <c r="E93" s="238"/>
      <c r="F93" s="34">
        <f t="shared" si="4"/>
        <v>0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120">
        <f t="shared" si="5"/>
        <v>0</v>
      </c>
      <c r="AM93" s="121">
        <f t="shared" si="6"/>
        <v>0</v>
      </c>
    </row>
    <row r="94" spans="1:39" x14ac:dyDescent="0.25">
      <c r="A94" s="42">
        <v>90</v>
      </c>
      <c r="B94" s="42" t="s">
        <v>1748</v>
      </c>
      <c r="C94" s="251" t="s">
        <v>1747</v>
      </c>
      <c r="D94" s="51"/>
      <c r="E94" s="238"/>
      <c r="F94" s="34">
        <f t="shared" si="4"/>
        <v>0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120">
        <f t="shared" si="5"/>
        <v>0</v>
      </c>
      <c r="AM94" s="121">
        <f t="shared" si="6"/>
        <v>0</v>
      </c>
    </row>
    <row r="95" spans="1:39" x14ac:dyDescent="0.25">
      <c r="A95" s="42">
        <v>91</v>
      </c>
      <c r="B95" s="42" t="s">
        <v>1748</v>
      </c>
      <c r="C95" s="251" t="s">
        <v>1747</v>
      </c>
      <c r="D95" s="51"/>
      <c r="E95" s="238"/>
      <c r="F95" s="34">
        <f t="shared" si="4"/>
        <v>0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120">
        <f t="shared" si="5"/>
        <v>0</v>
      </c>
      <c r="AM95" s="121">
        <f t="shared" si="6"/>
        <v>0</v>
      </c>
    </row>
    <row r="96" spans="1:39" x14ac:dyDescent="0.25">
      <c r="A96" s="42">
        <v>92</v>
      </c>
      <c r="B96" s="42" t="s">
        <v>1748</v>
      </c>
      <c r="C96" s="251" t="s">
        <v>1747</v>
      </c>
      <c r="D96" s="51"/>
      <c r="E96" s="238"/>
      <c r="F96" s="34">
        <f t="shared" si="4"/>
        <v>0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120">
        <f t="shared" si="5"/>
        <v>0</v>
      </c>
      <c r="AM96" s="121">
        <f t="shared" si="6"/>
        <v>0</v>
      </c>
    </row>
    <row r="97" spans="1:39" x14ac:dyDescent="0.25">
      <c r="A97" s="42">
        <v>93</v>
      </c>
      <c r="B97" s="42" t="s">
        <v>1748</v>
      </c>
      <c r="C97" s="251" t="s">
        <v>1747</v>
      </c>
      <c r="D97" s="51"/>
      <c r="E97" s="238"/>
      <c r="F97" s="34">
        <f t="shared" si="4"/>
        <v>0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120">
        <f t="shared" si="5"/>
        <v>0</v>
      </c>
      <c r="AM97" s="121">
        <f t="shared" si="6"/>
        <v>0</v>
      </c>
    </row>
    <row r="98" spans="1:39" x14ac:dyDescent="0.25">
      <c r="A98" s="42">
        <v>94</v>
      </c>
      <c r="B98" s="42" t="s">
        <v>1748</v>
      </c>
      <c r="C98" s="251" t="s">
        <v>1747</v>
      </c>
      <c r="D98" s="51"/>
      <c r="E98" s="238"/>
      <c r="F98" s="34">
        <f t="shared" si="4"/>
        <v>0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120">
        <f t="shared" si="5"/>
        <v>0</v>
      </c>
      <c r="AM98" s="121">
        <f t="shared" si="6"/>
        <v>0</v>
      </c>
    </row>
    <row r="99" spans="1:39" x14ac:dyDescent="0.25">
      <c r="A99" s="42">
        <v>95</v>
      </c>
      <c r="B99" s="42" t="s">
        <v>1748</v>
      </c>
      <c r="C99" s="251" t="s">
        <v>1747</v>
      </c>
      <c r="D99" s="51"/>
      <c r="E99" s="238"/>
      <c r="F99" s="34">
        <f t="shared" si="4"/>
        <v>0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120">
        <f t="shared" si="5"/>
        <v>0</v>
      </c>
      <c r="AM99" s="121">
        <f t="shared" si="6"/>
        <v>0</v>
      </c>
    </row>
    <row r="100" spans="1:39" x14ac:dyDescent="0.25">
      <c r="A100" s="42">
        <v>96</v>
      </c>
      <c r="B100" s="42" t="s">
        <v>1748</v>
      </c>
      <c r="C100" s="251" t="s">
        <v>1747</v>
      </c>
      <c r="D100" s="51"/>
      <c r="E100" s="238"/>
      <c r="F100" s="34">
        <f t="shared" si="4"/>
        <v>0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120">
        <f t="shared" si="5"/>
        <v>0</v>
      </c>
      <c r="AM100" s="121">
        <f t="shared" si="6"/>
        <v>0</v>
      </c>
    </row>
    <row r="101" spans="1:39" x14ac:dyDescent="0.25">
      <c r="A101" s="42">
        <v>97</v>
      </c>
      <c r="B101" s="42" t="s">
        <v>1748</v>
      </c>
      <c r="C101" s="251" t="s">
        <v>1747</v>
      </c>
      <c r="D101" s="51"/>
      <c r="E101" s="238"/>
      <c r="F101" s="34">
        <f t="shared" si="4"/>
        <v>0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120">
        <f t="shared" si="5"/>
        <v>0</v>
      </c>
      <c r="AM101" s="121">
        <f t="shared" si="6"/>
        <v>0</v>
      </c>
    </row>
    <row r="102" spans="1:39" x14ac:dyDescent="0.25">
      <c r="A102" s="42">
        <v>98</v>
      </c>
      <c r="B102" s="42" t="s">
        <v>1748</v>
      </c>
      <c r="C102" s="251" t="s">
        <v>1747</v>
      </c>
      <c r="D102" s="51"/>
      <c r="E102" s="238"/>
      <c r="F102" s="34">
        <f t="shared" si="4"/>
        <v>0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120">
        <f t="shared" si="5"/>
        <v>0</v>
      </c>
      <c r="AM102" s="121">
        <f t="shared" si="6"/>
        <v>0</v>
      </c>
    </row>
    <row r="103" spans="1:39" x14ac:dyDescent="0.25">
      <c r="A103" s="42">
        <v>99</v>
      </c>
      <c r="B103" s="42" t="s">
        <v>1748</v>
      </c>
      <c r="C103" s="251" t="s">
        <v>1747</v>
      </c>
      <c r="D103" s="51"/>
      <c r="E103" s="238"/>
      <c r="F103" s="34">
        <f t="shared" si="4"/>
        <v>0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120">
        <f t="shared" si="5"/>
        <v>0</v>
      </c>
      <c r="AM103" s="121">
        <f t="shared" si="6"/>
        <v>0</v>
      </c>
    </row>
    <row r="104" spans="1:39" x14ac:dyDescent="0.25">
      <c r="A104" s="42">
        <v>100</v>
      </c>
      <c r="B104" s="42" t="s">
        <v>1748</v>
      </c>
      <c r="C104" s="251" t="s">
        <v>1747</v>
      </c>
      <c r="D104" s="51"/>
      <c r="E104" s="238"/>
      <c r="F104" s="34">
        <f t="shared" si="4"/>
        <v>0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120">
        <f t="shared" si="5"/>
        <v>0</v>
      </c>
      <c r="AM104" s="121">
        <f t="shared" si="6"/>
        <v>0</v>
      </c>
    </row>
    <row r="105" spans="1:39" x14ac:dyDescent="0.25">
      <c r="A105" s="42">
        <v>101</v>
      </c>
      <c r="B105" s="42" t="s">
        <v>1748</v>
      </c>
      <c r="C105" s="251" t="s">
        <v>1747</v>
      </c>
      <c r="D105" s="51"/>
      <c r="E105" s="238"/>
      <c r="F105" s="34">
        <f t="shared" si="4"/>
        <v>0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120">
        <f t="shared" si="5"/>
        <v>0</v>
      </c>
      <c r="AM105" s="121">
        <f t="shared" si="6"/>
        <v>0</v>
      </c>
    </row>
    <row r="106" spans="1:39" x14ac:dyDescent="0.25">
      <c r="A106" s="42">
        <v>102</v>
      </c>
      <c r="B106" s="42" t="s">
        <v>1748</v>
      </c>
      <c r="C106" s="251" t="s">
        <v>1747</v>
      </c>
      <c r="D106" s="51"/>
      <c r="E106" s="238"/>
      <c r="F106" s="34">
        <f t="shared" si="4"/>
        <v>0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120">
        <f t="shared" si="5"/>
        <v>0</v>
      </c>
      <c r="AM106" s="121">
        <f t="shared" si="6"/>
        <v>0</v>
      </c>
    </row>
    <row r="107" spans="1:39" x14ac:dyDescent="0.25">
      <c r="A107" s="42">
        <v>103</v>
      </c>
      <c r="B107" s="42" t="s">
        <v>1748</v>
      </c>
      <c r="C107" s="251" t="s">
        <v>1747</v>
      </c>
      <c r="D107" s="51"/>
      <c r="E107" s="238"/>
      <c r="F107" s="34">
        <f t="shared" si="4"/>
        <v>0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120">
        <f t="shared" si="5"/>
        <v>0</v>
      </c>
      <c r="AM107" s="121">
        <f t="shared" si="6"/>
        <v>0</v>
      </c>
    </row>
    <row r="108" spans="1:39" x14ac:dyDescent="0.25">
      <c r="A108" s="42">
        <v>104</v>
      </c>
      <c r="B108" s="42" t="s">
        <v>1748</v>
      </c>
      <c r="C108" s="251" t="s">
        <v>1747</v>
      </c>
      <c r="D108" s="51"/>
      <c r="E108" s="238"/>
      <c r="F108" s="34">
        <f t="shared" si="4"/>
        <v>0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120">
        <f t="shared" si="5"/>
        <v>0</v>
      </c>
      <c r="AM108" s="121">
        <f t="shared" si="6"/>
        <v>0</v>
      </c>
    </row>
    <row r="109" spans="1:39" x14ac:dyDescent="0.25">
      <c r="A109" s="42">
        <v>105</v>
      </c>
      <c r="B109" s="42" t="s">
        <v>1748</v>
      </c>
      <c r="C109" s="251" t="s">
        <v>1747</v>
      </c>
      <c r="D109" s="51"/>
      <c r="E109" s="238"/>
      <c r="F109" s="34">
        <f t="shared" si="4"/>
        <v>0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120">
        <f t="shared" si="5"/>
        <v>0</v>
      </c>
      <c r="AM109" s="121">
        <f t="shared" si="6"/>
        <v>0</v>
      </c>
    </row>
    <row r="110" spans="1:39" x14ac:dyDescent="0.25">
      <c r="A110" s="42">
        <v>106</v>
      </c>
      <c r="B110" s="42" t="s">
        <v>1748</v>
      </c>
      <c r="C110" s="251" t="s">
        <v>1747</v>
      </c>
      <c r="D110" s="51"/>
      <c r="E110" s="238"/>
      <c r="F110" s="34">
        <f t="shared" si="4"/>
        <v>0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120">
        <f t="shared" si="5"/>
        <v>0</v>
      </c>
      <c r="AM110" s="121">
        <f t="shared" si="6"/>
        <v>0</v>
      </c>
    </row>
    <row r="111" spans="1:39" x14ac:dyDescent="0.25">
      <c r="A111" s="42">
        <v>107</v>
      </c>
      <c r="B111" s="42" t="s">
        <v>1748</v>
      </c>
      <c r="C111" s="251" t="s">
        <v>1747</v>
      </c>
      <c r="D111" s="51"/>
      <c r="E111" s="238"/>
      <c r="F111" s="34">
        <f t="shared" si="4"/>
        <v>0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120">
        <f t="shared" si="5"/>
        <v>0</v>
      </c>
      <c r="AM111" s="121">
        <f t="shared" si="6"/>
        <v>0</v>
      </c>
    </row>
    <row r="112" spans="1:39" x14ac:dyDescent="0.25">
      <c r="A112" s="42">
        <v>108</v>
      </c>
      <c r="B112" s="42" t="s">
        <v>1748</v>
      </c>
      <c r="C112" s="251" t="s">
        <v>1747</v>
      </c>
      <c r="D112" s="51"/>
      <c r="E112" s="238"/>
      <c r="F112" s="34">
        <f t="shared" si="4"/>
        <v>0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120">
        <f t="shared" si="5"/>
        <v>0</v>
      </c>
      <c r="AM112" s="121">
        <f t="shared" si="6"/>
        <v>0</v>
      </c>
    </row>
    <row r="113" spans="1:39" x14ac:dyDescent="0.25">
      <c r="A113" s="42">
        <v>109</v>
      </c>
      <c r="B113" s="42" t="s">
        <v>1748</v>
      </c>
      <c r="C113" s="251" t="s">
        <v>1747</v>
      </c>
      <c r="D113" s="51"/>
      <c r="E113" s="238"/>
      <c r="F113" s="34">
        <f t="shared" si="4"/>
        <v>0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120">
        <f t="shared" si="5"/>
        <v>0</v>
      </c>
      <c r="AM113" s="121">
        <f t="shared" si="6"/>
        <v>0</v>
      </c>
    </row>
    <row r="114" spans="1:39" x14ac:dyDescent="0.25">
      <c r="A114" s="42">
        <v>110</v>
      </c>
      <c r="B114" s="42" t="s">
        <v>1748</v>
      </c>
      <c r="C114" s="251" t="s">
        <v>1747</v>
      </c>
      <c r="D114" s="51"/>
      <c r="E114" s="238"/>
      <c r="F114" s="34">
        <f t="shared" si="4"/>
        <v>0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120">
        <f t="shared" si="5"/>
        <v>0</v>
      </c>
      <c r="AM114" s="121">
        <f t="shared" si="6"/>
        <v>0</v>
      </c>
    </row>
    <row r="115" spans="1:39" x14ac:dyDescent="0.25">
      <c r="A115" s="42">
        <v>111</v>
      </c>
      <c r="B115" s="42" t="s">
        <v>1748</v>
      </c>
      <c r="C115" s="251" t="s">
        <v>1747</v>
      </c>
      <c r="D115" s="51"/>
      <c r="E115" s="238"/>
      <c r="F115" s="34">
        <f t="shared" si="4"/>
        <v>0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120">
        <f t="shared" si="5"/>
        <v>0</v>
      </c>
      <c r="AM115" s="121">
        <f t="shared" si="6"/>
        <v>0</v>
      </c>
    </row>
    <row r="116" spans="1:39" x14ac:dyDescent="0.25">
      <c r="A116" s="42">
        <v>112</v>
      </c>
      <c r="B116" s="42" t="s">
        <v>1748</v>
      </c>
      <c r="C116" s="251" t="s">
        <v>1747</v>
      </c>
      <c r="D116" s="51"/>
      <c r="E116" s="238"/>
      <c r="F116" s="34">
        <f t="shared" si="4"/>
        <v>0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120">
        <f t="shared" si="5"/>
        <v>0</v>
      </c>
      <c r="AM116" s="121">
        <f t="shared" si="6"/>
        <v>0</v>
      </c>
    </row>
    <row r="117" spans="1:39" x14ac:dyDescent="0.25">
      <c r="A117" s="42">
        <v>113</v>
      </c>
      <c r="B117" s="42" t="s">
        <v>1748</v>
      </c>
      <c r="C117" s="251" t="s">
        <v>1747</v>
      </c>
      <c r="D117" s="51"/>
      <c r="E117" s="238"/>
      <c r="F117" s="34">
        <f t="shared" si="4"/>
        <v>0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120">
        <f t="shared" si="5"/>
        <v>0</v>
      </c>
      <c r="AM117" s="121">
        <f t="shared" si="6"/>
        <v>0</v>
      </c>
    </row>
    <row r="118" spans="1:39" x14ac:dyDescent="0.25">
      <c r="A118" s="42">
        <v>114</v>
      </c>
      <c r="B118" s="42" t="s">
        <v>1748</v>
      </c>
      <c r="C118" s="251" t="s">
        <v>1747</v>
      </c>
      <c r="D118" s="51"/>
      <c r="E118" s="238"/>
      <c r="F118" s="34">
        <f t="shared" si="4"/>
        <v>0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120">
        <f t="shared" si="5"/>
        <v>0</v>
      </c>
      <c r="AM118" s="121">
        <f t="shared" si="6"/>
        <v>0</v>
      </c>
    </row>
    <row r="119" spans="1:39" x14ac:dyDescent="0.25">
      <c r="A119" s="42">
        <v>115</v>
      </c>
      <c r="B119" s="42" t="s">
        <v>1748</v>
      </c>
      <c r="C119" s="251" t="s">
        <v>1747</v>
      </c>
      <c r="D119" s="51"/>
      <c r="E119" s="238"/>
      <c r="F119" s="34">
        <f t="shared" si="4"/>
        <v>0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120">
        <f t="shared" si="5"/>
        <v>0</v>
      </c>
      <c r="AM119" s="121">
        <f t="shared" si="6"/>
        <v>0</v>
      </c>
    </row>
    <row r="120" spans="1:39" x14ac:dyDescent="0.25">
      <c r="A120" s="42">
        <v>116</v>
      </c>
      <c r="B120" s="42" t="s">
        <v>1748</v>
      </c>
      <c r="C120" s="251" t="s">
        <v>1747</v>
      </c>
      <c r="D120" s="51"/>
      <c r="E120" s="238"/>
      <c r="F120" s="34">
        <f t="shared" si="4"/>
        <v>0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120">
        <f t="shared" si="5"/>
        <v>0</v>
      </c>
      <c r="AM120" s="121">
        <f t="shared" si="6"/>
        <v>0</v>
      </c>
    </row>
    <row r="121" spans="1:39" x14ac:dyDescent="0.25">
      <c r="A121" s="42">
        <v>117</v>
      </c>
      <c r="B121" s="42" t="s">
        <v>1748</v>
      </c>
      <c r="C121" s="251" t="s">
        <v>1747</v>
      </c>
      <c r="D121" s="51"/>
      <c r="E121" s="238"/>
      <c r="F121" s="34">
        <f t="shared" si="4"/>
        <v>0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120">
        <f t="shared" si="5"/>
        <v>0</v>
      </c>
      <c r="AM121" s="121">
        <f t="shared" si="6"/>
        <v>0</v>
      </c>
    </row>
    <row r="122" spans="1:39" x14ac:dyDescent="0.25">
      <c r="A122" s="42">
        <v>118</v>
      </c>
      <c r="B122" s="42" t="s">
        <v>1748</v>
      </c>
      <c r="C122" s="251" t="s">
        <v>1747</v>
      </c>
      <c r="D122" s="51"/>
      <c r="E122" s="238"/>
      <c r="F122" s="34">
        <f t="shared" si="4"/>
        <v>0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120">
        <f t="shared" si="5"/>
        <v>0</v>
      </c>
      <c r="AM122" s="121">
        <f t="shared" si="6"/>
        <v>0</v>
      </c>
    </row>
    <row r="123" spans="1:39" x14ac:dyDescent="0.25">
      <c r="A123" s="42">
        <v>119</v>
      </c>
      <c r="B123" s="42" t="s">
        <v>1748</v>
      </c>
      <c r="C123" s="251" t="s">
        <v>1747</v>
      </c>
      <c r="D123" s="51"/>
      <c r="E123" s="238"/>
      <c r="F123" s="34">
        <f t="shared" si="4"/>
        <v>0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120">
        <f t="shared" si="5"/>
        <v>0</v>
      </c>
      <c r="AM123" s="121">
        <f t="shared" si="6"/>
        <v>0</v>
      </c>
    </row>
    <row r="124" spans="1:39" x14ac:dyDescent="0.25">
      <c r="A124" s="42">
        <v>120</v>
      </c>
      <c r="B124" s="42" t="s">
        <v>1748</v>
      </c>
      <c r="C124" s="251" t="s">
        <v>1747</v>
      </c>
      <c r="D124" s="51"/>
      <c r="E124" s="238"/>
      <c r="F124" s="34">
        <f t="shared" si="4"/>
        <v>0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120">
        <f t="shared" si="5"/>
        <v>0</v>
      </c>
      <c r="AM124" s="121">
        <f t="shared" si="6"/>
        <v>0</v>
      </c>
    </row>
    <row r="125" spans="1:39" x14ac:dyDescent="0.25">
      <c r="A125" s="42">
        <v>121</v>
      </c>
      <c r="B125" s="42" t="s">
        <v>1748</v>
      </c>
      <c r="C125" s="251" t="s">
        <v>1747</v>
      </c>
      <c r="D125" s="51"/>
      <c r="E125" s="238"/>
      <c r="F125" s="34">
        <f t="shared" si="4"/>
        <v>0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120">
        <f t="shared" si="5"/>
        <v>0</v>
      </c>
      <c r="AM125" s="121">
        <f t="shared" si="6"/>
        <v>0</v>
      </c>
    </row>
    <row r="126" spans="1:39" x14ac:dyDescent="0.25">
      <c r="A126" s="42">
        <v>122</v>
      </c>
      <c r="B126" s="42" t="s">
        <v>1748</v>
      </c>
      <c r="C126" s="251" t="s">
        <v>1747</v>
      </c>
      <c r="D126" s="51"/>
      <c r="E126" s="238"/>
      <c r="F126" s="34">
        <f t="shared" si="4"/>
        <v>0</v>
      </c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120">
        <f t="shared" si="5"/>
        <v>0</v>
      </c>
      <c r="AM126" s="121">
        <f t="shared" si="6"/>
        <v>0</v>
      </c>
    </row>
    <row r="127" spans="1:39" x14ac:dyDescent="0.25">
      <c r="A127" s="42">
        <v>123</v>
      </c>
      <c r="B127" s="42" t="s">
        <v>1748</v>
      </c>
      <c r="C127" s="251" t="s">
        <v>1747</v>
      </c>
      <c r="D127" s="51"/>
      <c r="E127" s="238"/>
      <c r="F127" s="34">
        <f t="shared" si="4"/>
        <v>0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120">
        <f t="shared" si="5"/>
        <v>0</v>
      </c>
      <c r="AM127" s="121">
        <f t="shared" si="6"/>
        <v>0</v>
      </c>
    </row>
    <row r="128" spans="1:39" x14ac:dyDescent="0.25">
      <c r="A128" s="42">
        <v>124</v>
      </c>
      <c r="B128" s="42" t="s">
        <v>1748</v>
      </c>
      <c r="C128" s="251" t="s">
        <v>1747</v>
      </c>
      <c r="D128" s="51"/>
      <c r="E128" s="238"/>
      <c r="F128" s="34">
        <f t="shared" si="4"/>
        <v>0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120">
        <f t="shared" si="5"/>
        <v>0</v>
      </c>
      <c r="AM128" s="121">
        <f t="shared" si="6"/>
        <v>0</v>
      </c>
    </row>
    <row r="129" spans="1:40" x14ac:dyDescent="0.25">
      <c r="A129" s="42">
        <v>125</v>
      </c>
      <c r="B129" s="42" t="s">
        <v>1748</v>
      </c>
      <c r="C129" s="251" t="s">
        <v>1747</v>
      </c>
      <c r="D129" s="51"/>
      <c r="E129" s="238"/>
      <c r="F129" s="34">
        <f t="shared" si="4"/>
        <v>0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120">
        <f t="shared" si="5"/>
        <v>0</v>
      </c>
      <c r="AM129" s="121">
        <f t="shared" si="6"/>
        <v>0</v>
      </c>
    </row>
    <row r="130" spans="1:40" x14ac:dyDescent="0.25">
      <c r="A130" s="42">
        <v>126</v>
      </c>
      <c r="B130" s="42" t="s">
        <v>1748</v>
      </c>
      <c r="C130" s="251" t="s">
        <v>1747</v>
      </c>
      <c r="D130" s="51"/>
      <c r="E130" s="238"/>
      <c r="F130" s="34">
        <f t="shared" si="4"/>
        <v>0</v>
      </c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120">
        <f t="shared" si="5"/>
        <v>0</v>
      </c>
      <c r="AM130" s="121">
        <f t="shared" si="6"/>
        <v>0</v>
      </c>
    </row>
    <row r="131" spans="1:40" x14ac:dyDescent="0.25">
      <c r="A131" s="42">
        <v>127</v>
      </c>
      <c r="B131" s="42" t="s">
        <v>1748</v>
      </c>
      <c r="C131" s="251" t="s">
        <v>1747</v>
      </c>
      <c r="D131" s="51"/>
      <c r="E131" s="238"/>
      <c r="F131" s="34">
        <f t="shared" si="4"/>
        <v>0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120">
        <f t="shared" si="5"/>
        <v>0</v>
      </c>
      <c r="AM131" s="121">
        <f t="shared" si="6"/>
        <v>0</v>
      </c>
    </row>
    <row r="132" spans="1:40" x14ac:dyDescent="0.25">
      <c r="A132" s="42">
        <v>128</v>
      </c>
      <c r="B132" s="42" t="s">
        <v>1748</v>
      </c>
      <c r="C132" s="251" t="s">
        <v>1747</v>
      </c>
      <c r="D132" s="51"/>
      <c r="E132" s="238"/>
      <c r="F132" s="34">
        <f t="shared" si="4"/>
        <v>0</v>
      </c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120">
        <f t="shared" si="5"/>
        <v>0</v>
      </c>
      <c r="AM132" s="121">
        <f t="shared" si="6"/>
        <v>0</v>
      </c>
    </row>
    <row r="133" spans="1:40" x14ac:dyDescent="0.25">
      <c r="A133" s="42">
        <v>129</v>
      </c>
      <c r="B133" s="42" t="s">
        <v>1748</v>
      </c>
      <c r="C133" s="251" t="s">
        <v>1747</v>
      </c>
      <c r="D133" s="51"/>
      <c r="E133" s="238"/>
      <c r="F133" s="34">
        <f t="shared" si="4"/>
        <v>0</v>
      </c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120">
        <f t="shared" si="5"/>
        <v>0</v>
      </c>
      <c r="AM133" s="121">
        <f t="shared" si="6"/>
        <v>0</v>
      </c>
    </row>
    <row r="134" spans="1:40" x14ac:dyDescent="0.25">
      <c r="A134" s="42">
        <v>130</v>
      </c>
      <c r="B134" s="42" t="s">
        <v>1748</v>
      </c>
      <c r="C134" s="251" t="s">
        <v>1747</v>
      </c>
      <c r="D134" s="51"/>
      <c r="E134" s="238"/>
      <c r="F134" s="34">
        <f t="shared" ref="F134" si="7">IF($E$1="Enter Donated Rate","Fill Data Above",$E$1)</f>
        <v>0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120">
        <f t="shared" ref="AL134" si="8">SUM(G134:AK134)</f>
        <v>0</v>
      </c>
      <c r="AM134" s="121">
        <f t="shared" ref="AM134" si="9">IF($E$1="Enter Donated Rate",0,AL134*F134)</f>
        <v>0</v>
      </c>
    </row>
    <row r="135" spans="1:40" x14ac:dyDescent="0.25">
      <c r="AL135" s="33"/>
      <c r="AM135" s="33"/>
    </row>
    <row r="136" spans="1:40" s="270" customFormat="1" ht="36" customHeight="1" x14ac:dyDescent="0.25">
      <c r="A136" s="410" t="s">
        <v>69</v>
      </c>
      <c r="B136" s="411"/>
      <c r="C136" s="411"/>
      <c r="D136" s="269" t="s">
        <v>65</v>
      </c>
      <c r="E136" s="269"/>
      <c r="AL136" s="271" t="s">
        <v>57</v>
      </c>
      <c r="AM136" s="271" t="s">
        <v>58</v>
      </c>
      <c r="AN136" s="271" t="s">
        <v>1754</v>
      </c>
    </row>
    <row r="137" spans="1:40" x14ac:dyDescent="0.25">
      <c r="A137" s="33"/>
      <c r="B137" s="33"/>
      <c r="C137" s="104"/>
      <c r="D137" s="33"/>
      <c r="E137" s="33"/>
      <c r="AL137" s="264" t="s">
        <v>55</v>
      </c>
      <c r="AM137" s="264" t="s">
        <v>55</v>
      </c>
      <c r="AN137" s="264" t="s">
        <v>55</v>
      </c>
    </row>
    <row r="138" spans="1:40" x14ac:dyDescent="0.25">
      <c r="A138" s="33"/>
      <c r="B138" s="33"/>
      <c r="C138" s="104"/>
      <c r="D138" s="33"/>
      <c r="E138" s="33"/>
      <c r="AL138" s="128">
        <f>SUM(AL$5:AL$134)</f>
        <v>0</v>
      </c>
      <c r="AM138" s="119">
        <f>SUM(AM$5:AM$134)</f>
        <v>0</v>
      </c>
      <c r="AN138" s="123">
        <f>COUNTA(D5:D134)</f>
        <v>0</v>
      </c>
    </row>
    <row r="139" spans="1:40" s="263" customFormat="1" x14ac:dyDescent="0.25">
      <c r="A139" s="38"/>
      <c r="B139" s="38"/>
      <c r="C139" s="253"/>
      <c r="AK139" s="116"/>
      <c r="AL139" s="39"/>
      <c r="AM139" s="39"/>
      <c r="AN139" s="33"/>
    </row>
    <row r="140" spans="1:40" s="270" customFormat="1" ht="45" x14ac:dyDescent="0.25">
      <c r="C140" s="272"/>
      <c r="AK140" s="398" t="s">
        <v>54</v>
      </c>
      <c r="AL140" s="271" t="s">
        <v>62</v>
      </c>
      <c r="AM140" s="271" t="s">
        <v>63</v>
      </c>
      <c r="AN140" s="271" t="s">
        <v>64</v>
      </c>
    </row>
    <row r="141" spans="1:40" x14ac:dyDescent="0.25">
      <c r="A141" s="263"/>
      <c r="AI141" s="39"/>
      <c r="AJ141" s="39"/>
      <c r="AK141" s="398"/>
      <c r="AL141" s="264" t="s">
        <v>55</v>
      </c>
      <c r="AM141" s="264" t="s">
        <v>55</v>
      </c>
      <c r="AN141" s="264" t="s">
        <v>55</v>
      </c>
    </row>
    <row r="142" spans="1:40" x14ac:dyDescent="0.25">
      <c r="AI142" s="39"/>
      <c r="AJ142" s="39"/>
      <c r="AK142" s="286" t="str">
        <f>IF(TOTALS!$A$25="Input Damage Inventory Number","N/A",TOTALS!$A$25)</f>
        <v>N/A</v>
      </c>
      <c r="AL142" s="128">
        <f t="shared" ref="AL142:AM166" si="10">SUMIFS(AL$5:AL$134,$B$5:$B$134,$AK142)</f>
        <v>0</v>
      </c>
      <c r="AM142" s="119">
        <f t="shared" si="10"/>
        <v>0</v>
      </c>
      <c r="AN142" s="255">
        <f t="shared" ref="AN142:AN166" si="11">COUNTIFS($B$5:$B$134,$AK142)</f>
        <v>0</v>
      </c>
    </row>
    <row r="143" spans="1:40" x14ac:dyDescent="0.25">
      <c r="AI143" s="263"/>
      <c r="AJ143" s="263"/>
      <c r="AK143" s="286" t="str">
        <f>IF(TOTALS!$A$40="Input Damage Inventory Number","N/A",TOTALS!$A$40)</f>
        <v>N/A</v>
      </c>
      <c r="AL143" s="128">
        <f t="shared" si="10"/>
        <v>0</v>
      </c>
      <c r="AM143" s="119">
        <f t="shared" si="10"/>
        <v>0</v>
      </c>
      <c r="AN143" s="255">
        <f t="shared" si="11"/>
        <v>0</v>
      </c>
    </row>
    <row r="144" spans="1:40" x14ac:dyDescent="0.25">
      <c r="AK144" s="286" t="str">
        <f>IF(TOTALS!$A$54="Input Damage Inventory Number","N/A",TOTALS!$A$54)</f>
        <v>N/A</v>
      </c>
      <c r="AL144" s="128">
        <f t="shared" si="10"/>
        <v>0</v>
      </c>
      <c r="AM144" s="119">
        <f t="shared" si="10"/>
        <v>0</v>
      </c>
      <c r="AN144" s="255">
        <f t="shared" si="11"/>
        <v>0</v>
      </c>
    </row>
    <row r="145" spans="1:40" x14ac:dyDescent="0.25">
      <c r="AK145" s="286" t="str">
        <f>IF(TOTALS!$A$68="Input Damage Inventory Number","N/A",TOTALS!$A$68)</f>
        <v>N/A</v>
      </c>
      <c r="AL145" s="128">
        <f t="shared" si="10"/>
        <v>0</v>
      </c>
      <c r="AM145" s="119">
        <f t="shared" si="10"/>
        <v>0</v>
      </c>
      <c r="AN145" s="255">
        <f t="shared" si="11"/>
        <v>0</v>
      </c>
    </row>
    <row r="146" spans="1:40" x14ac:dyDescent="0.25">
      <c r="AK146" s="286" t="str">
        <f>IF(TOTALS!$A$82="Input Damage Inventory Number","N/A",TOTALS!$A$82)</f>
        <v>N/A</v>
      </c>
      <c r="AL146" s="128">
        <f t="shared" si="10"/>
        <v>0</v>
      </c>
      <c r="AM146" s="119">
        <f t="shared" si="10"/>
        <v>0</v>
      </c>
      <c r="AN146" s="255">
        <f t="shared" si="11"/>
        <v>0</v>
      </c>
    </row>
    <row r="147" spans="1:40" x14ac:dyDescent="0.25">
      <c r="AK147" s="286" t="str">
        <f>IF(TOTALS!$A$96="Input Damage Inventory Number","N/A",TOTALS!$A$96)</f>
        <v>N/A</v>
      </c>
      <c r="AL147" s="128">
        <f t="shared" si="10"/>
        <v>0</v>
      </c>
      <c r="AM147" s="119">
        <f t="shared" si="10"/>
        <v>0</v>
      </c>
      <c r="AN147" s="255">
        <f t="shared" si="11"/>
        <v>0</v>
      </c>
    </row>
    <row r="148" spans="1:40" x14ac:dyDescent="0.25">
      <c r="AK148" s="286" t="str">
        <f>IF(TOTALS!$A$110="Input Damage Inventory Number","N/A",TOTALS!$A$110)</f>
        <v>N/A</v>
      </c>
      <c r="AL148" s="128">
        <f t="shared" si="10"/>
        <v>0</v>
      </c>
      <c r="AM148" s="119">
        <f t="shared" si="10"/>
        <v>0</v>
      </c>
      <c r="AN148" s="255">
        <f t="shared" si="11"/>
        <v>0</v>
      </c>
    </row>
    <row r="149" spans="1:40" x14ac:dyDescent="0.25">
      <c r="A149" s="33"/>
      <c r="B149" s="33"/>
      <c r="C149" s="104"/>
      <c r="D149" s="33"/>
      <c r="E149" s="33"/>
      <c r="AK149" s="286" t="str">
        <f>IF(TOTALS!$A$124="Input Damage Inventory Number","N/A",TOTALS!$A$124)</f>
        <v>N/A</v>
      </c>
      <c r="AL149" s="128">
        <f t="shared" si="10"/>
        <v>0</v>
      </c>
      <c r="AM149" s="119">
        <f t="shared" si="10"/>
        <v>0</v>
      </c>
      <c r="AN149" s="255">
        <f t="shared" si="11"/>
        <v>0</v>
      </c>
    </row>
    <row r="150" spans="1:40" x14ac:dyDescent="0.25">
      <c r="AK150" s="286" t="str">
        <f>IF(TOTALS!$A$138="Input Damage Inventory Number","N/A",TOTALS!$A$138)</f>
        <v>N/A</v>
      </c>
      <c r="AL150" s="36">
        <f t="shared" si="10"/>
        <v>0</v>
      </c>
      <c r="AM150" s="119">
        <f t="shared" si="10"/>
        <v>0</v>
      </c>
      <c r="AN150" s="255">
        <f t="shared" si="11"/>
        <v>0</v>
      </c>
    </row>
    <row r="151" spans="1:40" x14ac:dyDescent="0.25">
      <c r="AK151" s="286" t="str">
        <f>IF(TOTALS!$A$152="Input Damage Inventory Number","N/A",TOTALS!$A$152)</f>
        <v>N/A</v>
      </c>
      <c r="AL151" s="36">
        <f t="shared" si="10"/>
        <v>0</v>
      </c>
      <c r="AM151" s="119">
        <f t="shared" si="10"/>
        <v>0</v>
      </c>
      <c r="AN151" s="255">
        <f t="shared" si="11"/>
        <v>0</v>
      </c>
    </row>
    <row r="152" spans="1:40" x14ac:dyDescent="0.25">
      <c r="AK152" s="286" t="str">
        <f>IF(TOTALS!$A$166="Input Damage Inventory Number","N/A",TOTALS!$A$166)</f>
        <v>N/A</v>
      </c>
      <c r="AL152" s="36">
        <f t="shared" si="10"/>
        <v>0</v>
      </c>
      <c r="AM152" s="119">
        <f t="shared" si="10"/>
        <v>0</v>
      </c>
      <c r="AN152" s="255">
        <f t="shared" si="11"/>
        <v>0</v>
      </c>
    </row>
    <row r="153" spans="1:40" x14ac:dyDescent="0.25">
      <c r="AK153" s="286" t="str">
        <f>IF(TOTALS!$A$180="Input Damage Inventory Number","N/A",TOTALS!$A$180)</f>
        <v>N/A</v>
      </c>
      <c r="AL153" s="36">
        <f t="shared" si="10"/>
        <v>0</v>
      </c>
      <c r="AM153" s="119">
        <f t="shared" si="10"/>
        <v>0</v>
      </c>
      <c r="AN153" s="255">
        <f t="shared" si="11"/>
        <v>0</v>
      </c>
    </row>
    <row r="154" spans="1:40" x14ac:dyDescent="0.25">
      <c r="AK154" s="286" t="str">
        <f>IF(TOTALS!$A$194="Input Damage Inventory Number","N/A",TOTALS!$A$194)</f>
        <v>N/A</v>
      </c>
      <c r="AL154" s="36">
        <f t="shared" si="10"/>
        <v>0</v>
      </c>
      <c r="AM154" s="119">
        <f t="shared" si="10"/>
        <v>0</v>
      </c>
      <c r="AN154" s="255">
        <f t="shared" si="11"/>
        <v>0</v>
      </c>
    </row>
    <row r="155" spans="1:40" x14ac:dyDescent="0.25">
      <c r="AK155" s="286" t="str">
        <f>IF(TOTALS!$A$208="Input Damage Inventory Number","N/A",TOTALS!$A$208)</f>
        <v>N/A</v>
      </c>
      <c r="AL155" s="36">
        <f t="shared" si="10"/>
        <v>0</v>
      </c>
      <c r="AM155" s="119">
        <f t="shared" si="10"/>
        <v>0</v>
      </c>
      <c r="AN155" s="255">
        <f t="shared" si="11"/>
        <v>0</v>
      </c>
    </row>
    <row r="156" spans="1:40" x14ac:dyDescent="0.25">
      <c r="AK156" s="286" t="str">
        <f>IF(TOTALS!$A$222="Input Damage Inventory Number","N/A",TOTALS!$A$222)</f>
        <v>N/A</v>
      </c>
      <c r="AL156" s="36">
        <f t="shared" si="10"/>
        <v>0</v>
      </c>
      <c r="AM156" s="119">
        <f t="shared" si="10"/>
        <v>0</v>
      </c>
      <c r="AN156" s="255">
        <f t="shared" si="11"/>
        <v>0</v>
      </c>
    </row>
    <row r="157" spans="1:40" x14ac:dyDescent="0.25">
      <c r="AK157" s="286" t="str">
        <f>IF(TOTALS!$A$236="Input Damage Inventory Number","N/A",TOTALS!$A$236)</f>
        <v>N/A</v>
      </c>
      <c r="AL157" s="36">
        <f t="shared" si="10"/>
        <v>0</v>
      </c>
      <c r="AM157" s="119">
        <f t="shared" si="10"/>
        <v>0</v>
      </c>
      <c r="AN157" s="255">
        <f t="shared" si="11"/>
        <v>0</v>
      </c>
    </row>
    <row r="158" spans="1:40" x14ac:dyDescent="0.25">
      <c r="AK158" s="286" t="str">
        <f>IF(TOTALS!$A$250="Input Damage Inventory Number","N/A",TOTALS!$A$250)</f>
        <v>N/A</v>
      </c>
      <c r="AL158" s="36">
        <f t="shared" si="10"/>
        <v>0</v>
      </c>
      <c r="AM158" s="119">
        <f t="shared" si="10"/>
        <v>0</v>
      </c>
      <c r="AN158" s="255">
        <f t="shared" si="11"/>
        <v>0</v>
      </c>
    </row>
    <row r="159" spans="1:40" x14ac:dyDescent="0.25">
      <c r="AK159" s="286" t="str">
        <f>IF(TOTALS!$A$264="Input Damage Inventory Number","N/A",TOTALS!$A$264)</f>
        <v>N/A</v>
      </c>
      <c r="AL159" s="36">
        <f t="shared" si="10"/>
        <v>0</v>
      </c>
      <c r="AM159" s="119">
        <f t="shared" si="10"/>
        <v>0</v>
      </c>
      <c r="AN159" s="255">
        <f t="shared" si="11"/>
        <v>0</v>
      </c>
    </row>
    <row r="160" spans="1:40" x14ac:dyDescent="0.25">
      <c r="AK160" s="286" t="str">
        <f>IF(TOTALS!$A$278="Input Damage Inventory Number","N/A",TOTALS!$A$278)</f>
        <v>N/A</v>
      </c>
      <c r="AL160" s="36">
        <f t="shared" si="10"/>
        <v>0</v>
      </c>
      <c r="AM160" s="119">
        <f t="shared" si="10"/>
        <v>0</v>
      </c>
      <c r="AN160" s="255">
        <f t="shared" si="11"/>
        <v>0</v>
      </c>
    </row>
    <row r="161" spans="1:40" x14ac:dyDescent="0.25">
      <c r="AK161" s="286" t="str">
        <f>IF(TOTALS!$A$292="Input Damage Inventory Number","N/A",TOTALS!$A$292)</f>
        <v>N/A</v>
      </c>
      <c r="AL161" s="36">
        <f t="shared" si="10"/>
        <v>0</v>
      </c>
      <c r="AM161" s="119">
        <f t="shared" si="10"/>
        <v>0</v>
      </c>
      <c r="AN161" s="255">
        <f t="shared" si="11"/>
        <v>0</v>
      </c>
    </row>
    <row r="162" spans="1:40" x14ac:dyDescent="0.25">
      <c r="AK162" s="286" t="str">
        <f>IF(TOTALS!$A$306="Input Damage Inventory Number","N/A",TOTALS!$A$306)</f>
        <v>N/A</v>
      </c>
      <c r="AL162" s="36">
        <f t="shared" si="10"/>
        <v>0</v>
      </c>
      <c r="AM162" s="119">
        <f t="shared" si="10"/>
        <v>0</v>
      </c>
      <c r="AN162" s="255">
        <f t="shared" si="11"/>
        <v>0</v>
      </c>
    </row>
    <row r="163" spans="1:40" s="272" customFormat="1" x14ac:dyDescent="0.25">
      <c r="A163" s="273"/>
      <c r="B163" s="273"/>
      <c r="C163" s="273"/>
      <c r="D163" s="268"/>
      <c r="E163" s="268"/>
      <c r="AK163" s="286" t="str">
        <f>IF(TOTALS!$A$320="Input Damage Inventory Number","N/A",TOTALS!$A320)</f>
        <v>N/A</v>
      </c>
      <c r="AL163" s="36">
        <f t="shared" si="10"/>
        <v>0</v>
      </c>
      <c r="AM163" s="119">
        <f t="shared" si="10"/>
        <v>0</v>
      </c>
      <c r="AN163" s="255">
        <f t="shared" si="11"/>
        <v>0</v>
      </c>
    </row>
    <row r="164" spans="1:40" s="104" customFormat="1" x14ac:dyDescent="0.25">
      <c r="A164" s="252"/>
      <c r="B164" s="252"/>
      <c r="C164" s="252"/>
      <c r="D164" s="249"/>
      <c r="E164" s="249"/>
      <c r="AK164" s="286" t="str">
        <f>IF(TOTALS!$A$334="Input Damage Inventory Number","N/A",TOTALS!$A321)</f>
        <v>N/A</v>
      </c>
      <c r="AL164" s="36">
        <f t="shared" si="10"/>
        <v>0</v>
      </c>
      <c r="AM164" s="119">
        <f t="shared" si="10"/>
        <v>0</v>
      </c>
      <c r="AN164" s="255">
        <f t="shared" si="11"/>
        <v>0</v>
      </c>
    </row>
    <row r="165" spans="1:40" s="104" customFormat="1" x14ac:dyDescent="0.25">
      <c r="A165" s="252"/>
      <c r="B165" s="252"/>
      <c r="C165" s="252"/>
      <c r="D165" s="249"/>
      <c r="E165" s="249"/>
      <c r="AK165" s="286" t="str">
        <f>IF(TOTALS!$A$348="Input Damage Inventory Number","N/A",TOTALS!$A$348)</f>
        <v>N/A</v>
      </c>
      <c r="AL165" s="36">
        <f t="shared" si="10"/>
        <v>0</v>
      </c>
      <c r="AM165" s="119">
        <f t="shared" si="10"/>
        <v>0</v>
      </c>
      <c r="AN165" s="255">
        <f t="shared" si="11"/>
        <v>0</v>
      </c>
    </row>
    <row r="166" spans="1:40" s="104" customFormat="1" x14ac:dyDescent="0.25">
      <c r="A166" s="252"/>
      <c r="B166" s="252"/>
      <c r="C166" s="252"/>
      <c r="D166" s="249"/>
      <c r="E166" s="249"/>
      <c r="AK166" s="286" t="str">
        <f>IF(TOTALS!$A$362="Input Damage Inventory Number","N/A",TOTALS!$A$362)</f>
        <v>N/A</v>
      </c>
      <c r="AL166" s="36">
        <f t="shared" si="10"/>
        <v>0</v>
      </c>
      <c r="AM166" s="119">
        <f t="shared" si="10"/>
        <v>0</v>
      </c>
      <c r="AN166" s="255">
        <f t="shared" si="11"/>
        <v>0</v>
      </c>
    </row>
    <row r="171" spans="1:40" ht="45" x14ac:dyDescent="0.25">
      <c r="AK171" s="393" t="s">
        <v>1729</v>
      </c>
      <c r="AL171" s="274" t="s">
        <v>1730</v>
      </c>
      <c r="AM171" s="274" t="s">
        <v>1734</v>
      </c>
      <c r="AN171" s="274" t="s">
        <v>1735</v>
      </c>
    </row>
    <row r="172" spans="1:40" x14ac:dyDescent="0.25">
      <c r="AK172" s="399"/>
      <c r="AL172" s="250" t="s">
        <v>55</v>
      </c>
      <c r="AM172" s="250" t="s">
        <v>55</v>
      </c>
      <c r="AN172" s="250" t="s">
        <v>55</v>
      </c>
    </row>
    <row r="173" spans="1:40" x14ac:dyDescent="0.25">
      <c r="AK173" s="250" t="s">
        <v>1731</v>
      </c>
      <c r="AL173" s="128">
        <f t="shared" ref="AL173:AM177" si="12">SUMIFS(AL$5:AL$134,$C$5:$C$134,$AK173)</f>
        <v>0</v>
      </c>
      <c r="AM173" s="119">
        <f t="shared" si="12"/>
        <v>0</v>
      </c>
      <c r="AN173" s="255">
        <f>COUNTIFS($C$5:$C$134,$AK173)</f>
        <v>0</v>
      </c>
    </row>
    <row r="174" spans="1:40" x14ac:dyDescent="0.25">
      <c r="AK174" s="250" t="s">
        <v>1733</v>
      </c>
      <c r="AL174" s="128">
        <f t="shared" si="12"/>
        <v>0</v>
      </c>
      <c r="AM174" s="119">
        <f t="shared" si="12"/>
        <v>0</v>
      </c>
      <c r="AN174" s="255">
        <f>COUNTIFS($C$5:$C$134,$AK174)</f>
        <v>0</v>
      </c>
    </row>
    <row r="175" spans="1:40" x14ac:dyDescent="0.25">
      <c r="AK175" s="250" t="s">
        <v>1732</v>
      </c>
      <c r="AL175" s="128">
        <f t="shared" si="12"/>
        <v>0</v>
      </c>
      <c r="AM175" s="119">
        <f t="shared" si="12"/>
        <v>0</v>
      </c>
      <c r="AN175" s="255">
        <f>COUNTIFS($C$5:$C$134,$AK175)</f>
        <v>0</v>
      </c>
    </row>
    <row r="176" spans="1:40" x14ac:dyDescent="0.25">
      <c r="AK176" s="250" t="s">
        <v>1736</v>
      </c>
      <c r="AL176" s="128">
        <f t="shared" si="12"/>
        <v>0</v>
      </c>
      <c r="AM176" s="119">
        <f t="shared" si="12"/>
        <v>0</v>
      </c>
      <c r="AN176" s="255">
        <f>COUNTIFS($C$5:$C$134,$AK176)</f>
        <v>0</v>
      </c>
    </row>
    <row r="177" spans="37:40" x14ac:dyDescent="0.25">
      <c r="AK177" s="250" t="s">
        <v>1747</v>
      </c>
      <c r="AL177" s="128">
        <f t="shared" si="12"/>
        <v>0</v>
      </c>
      <c r="AM177" s="119">
        <f t="shared" si="12"/>
        <v>0</v>
      </c>
      <c r="AN177" s="255">
        <f>COUNTIFS($C$5:$C$134,$AK177)</f>
        <v>130</v>
      </c>
    </row>
  </sheetData>
  <mergeCells count="3">
    <mergeCell ref="AK140:AK141"/>
    <mergeCell ref="AK171:AK172"/>
    <mergeCell ref="A136:C136"/>
  </mergeCells>
  <conditionalFormatting sqref="C5:C134">
    <cfRule type="containsText" dxfId="6" priority="3" operator="containsText" text="Select Dept">
      <formula>NOT(ISERROR(SEARCH("Select Dept",C5)))</formula>
    </cfRule>
  </conditionalFormatting>
  <conditionalFormatting sqref="B5:B134">
    <cfRule type="containsText" dxfId="5" priority="2" operator="containsText" text="Select DI #">
      <formula>NOT(ISERROR(SEARCH("Select DI #",B5)))</formula>
    </cfRule>
  </conditionalFormatting>
  <conditionalFormatting sqref="E1">
    <cfRule type="containsText" dxfId="4" priority="1" operator="containsText" text="Enter Donated Rate">
      <formula>NOT(ISERROR(SEARCH("Enter Donated Rate",E1)))</formula>
    </cfRule>
  </conditionalFormatting>
  <dataValidations count="2">
    <dataValidation type="list" allowBlank="1" showInputMessage="1" showErrorMessage="1" sqref="C5:C134" xr:uid="{00000000-0002-0000-0600-000000000000}">
      <formula1>$AK$173:$AK$177</formula1>
    </dataValidation>
    <dataValidation type="list" allowBlank="1" showInputMessage="1" showErrorMessage="1" sqref="B5:B134" xr:uid="{00000000-0002-0000-0600-000001000000}">
      <formula1>$AK$142:$AK$166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87"/>
  <sheetViews>
    <sheetView workbookViewId="0"/>
  </sheetViews>
  <sheetFormatPr defaultColWidth="9.140625" defaultRowHeight="15" x14ac:dyDescent="0.25"/>
  <cols>
    <col min="1" max="1" width="4.28515625" style="45" customWidth="1"/>
    <col min="2" max="2" width="11" style="45" customWidth="1"/>
    <col min="3" max="3" width="13.28515625" style="45" bestFit="1" customWidth="1"/>
    <col min="4" max="4" width="12.42578125" style="10" customWidth="1"/>
    <col min="5" max="5" width="22.7109375" style="10" customWidth="1"/>
    <col min="6" max="7" width="19.85546875" style="10" bestFit="1" customWidth="1"/>
    <col min="8" max="8" width="19.85546875" style="10" customWidth="1"/>
    <col min="9" max="9" width="11.42578125" style="10" bestFit="1" customWidth="1"/>
    <col min="10" max="10" width="13.42578125" style="11" bestFit="1" customWidth="1"/>
    <col min="11" max="40" width="9.140625" style="10"/>
    <col min="41" max="41" width="12.5703125" style="10" customWidth="1"/>
    <col min="42" max="42" width="14.5703125" style="28" customWidth="1"/>
    <col min="43" max="43" width="14.5703125" style="29" customWidth="1"/>
    <col min="44" max="45" width="14.5703125" style="10" customWidth="1"/>
    <col min="46" max="16384" width="9.140625" style="10"/>
  </cols>
  <sheetData>
    <row r="1" spans="1:43" x14ac:dyDescent="0.25">
      <c r="A1" s="72" t="s">
        <v>1710</v>
      </c>
      <c r="F1" s="45" t="s">
        <v>1766</v>
      </c>
    </row>
    <row r="3" spans="1:43" x14ac:dyDescent="0.25">
      <c r="A3" s="55" t="s">
        <v>25</v>
      </c>
      <c r="B3" s="264" t="s">
        <v>54</v>
      </c>
      <c r="C3" s="264" t="s">
        <v>1729</v>
      </c>
      <c r="D3" s="52" t="s">
        <v>19</v>
      </c>
      <c r="E3" s="12" t="s">
        <v>20</v>
      </c>
      <c r="F3" s="16" t="s">
        <v>67</v>
      </c>
      <c r="G3" s="16" t="s">
        <v>68</v>
      </c>
      <c r="H3" s="17" t="s">
        <v>1</v>
      </c>
      <c r="I3" s="17" t="s">
        <v>66</v>
      </c>
      <c r="J3" s="18" t="s">
        <v>21</v>
      </c>
      <c r="K3" s="241">
        <v>43466</v>
      </c>
      <c r="L3" s="241">
        <f>K3+1</f>
        <v>43467</v>
      </c>
      <c r="M3" s="241">
        <f t="shared" ref="M3:AO3" si="0">L3+1</f>
        <v>43468</v>
      </c>
      <c r="N3" s="241">
        <f t="shared" si="0"/>
        <v>43469</v>
      </c>
      <c r="O3" s="241">
        <f t="shared" si="0"/>
        <v>43470</v>
      </c>
      <c r="P3" s="241">
        <f t="shared" si="0"/>
        <v>43471</v>
      </c>
      <c r="Q3" s="241">
        <f t="shared" si="0"/>
        <v>43472</v>
      </c>
      <c r="R3" s="241">
        <f t="shared" si="0"/>
        <v>43473</v>
      </c>
      <c r="S3" s="241">
        <f t="shared" si="0"/>
        <v>43474</v>
      </c>
      <c r="T3" s="241">
        <f t="shared" si="0"/>
        <v>43475</v>
      </c>
      <c r="U3" s="241">
        <f t="shared" si="0"/>
        <v>43476</v>
      </c>
      <c r="V3" s="241">
        <f t="shared" si="0"/>
        <v>43477</v>
      </c>
      <c r="W3" s="241">
        <f t="shared" si="0"/>
        <v>43478</v>
      </c>
      <c r="X3" s="241">
        <f t="shared" si="0"/>
        <v>43479</v>
      </c>
      <c r="Y3" s="241">
        <f t="shared" si="0"/>
        <v>43480</v>
      </c>
      <c r="Z3" s="241">
        <f t="shared" si="0"/>
        <v>43481</v>
      </c>
      <c r="AA3" s="241">
        <f t="shared" si="0"/>
        <v>43482</v>
      </c>
      <c r="AB3" s="241">
        <f t="shared" si="0"/>
        <v>43483</v>
      </c>
      <c r="AC3" s="241">
        <f t="shared" si="0"/>
        <v>43484</v>
      </c>
      <c r="AD3" s="241">
        <f t="shared" si="0"/>
        <v>43485</v>
      </c>
      <c r="AE3" s="241">
        <f t="shared" si="0"/>
        <v>43486</v>
      </c>
      <c r="AF3" s="241">
        <f t="shared" si="0"/>
        <v>43487</v>
      </c>
      <c r="AG3" s="241">
        <f t="shared" si="0"/>
        <v>43488</v>
      </c>
      <c r="AH3" s="241">
        <f t="shared" si="0"/>
        <v>43489</v>
      </c>
      <c r="AI3" s="241">
        <f t="shared" si="0"/>
        <v>43490</v>
      </c>
      <c r="AJ3" s="241">
        <f t="shared" si="0"/>
        <v>43491</v>
      </c>
      <c r="AK3" s="241">
        <f t="shared" si="0"/>
        <v>43492</v>
      </c>
      <c r="AL3" s="241">
        <f t="shared" si="0"/>
        <v>43493</v>
      </c>
      <c r="AM3" s="241">
        <f t="shared" si="0"/>
        <v>43494</v>
      </c>
      <c r="AN3" s="241">
        <f t="shared" si="0"/>
        <v>43495</v>
      </c>
      <c r="AO3" s="241">
        <f t="shared" si="0"/>
        <v>43496</v>
      </c>
      <c r="AP3" s="13" t="s">
        <v>4</v>
      </c>
      <c r="AQ3" s="27" t="s">
        <v>5</v>
      </c>
    </row>
    <row r="4" spans="1:43" x14ac:dyDescent="0.25">
      <c r="A4" s="55">
        <v>1</v>
      </c>
      <c r="B4" s="55" t="s">
        <v>1748</v>
      </c>
      <c r="C4" s="55" t="s">
        <v>1747</v>
      </c>
      <c r="D4" s="53"/>
      <c r="E4" s="1"/>
      <c r="F4" s="5"/>
      <c r="G4" s="5"/>
      <c r="H4" s="8" t="str">
        <f>IF(I4="","",IF($F$1="FEMA 2015",LOOKUP(I4,'2015 CC'!$A$3:$A$454,'2015 CC'!$B$3:$B$454),IF($F$1="FEMA 2017",LOOKUP(I4,'2017 CC'!$A$3:$A$462,'2017 CC'!$B$3:$B$462),"Input Description")))</f>
        <v/>
      </c>
      <c r="I4" s="8"/>
      <c r="J4" s="9">
        <f>IF(I4="",0,IF($F$1="FEMA 2015",LOOKUP(I4,'2015 CC'!$A$3:$A$454,'2015 CC'!$H$3:$H$454),IF($F$1="FEMA 2017",LOOKUP(I4,'2017 CC'!$A$3:$A$462,'2017 CC'!$H$3:$H$462),"Input Rate")))</f>
        <v>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120">
        <f>SUM(K4:AO4)</f>
        <v>0</v>
      </c>
      <c r="AQ4" s="121">
        <f>AP4*J4</f>
        <v>0</v>
      </c>
    </row>
    <row r="5" spans="1:43" x14ac:dyDescent="0.25">
      <c r="A5" s="55">
        <v>2</v>
      </c>
      <c r="B5" s="55" t="s">
        <v>1748</v>
      </c>
      <c r="C5" s="55" t="s">
        <v>1747</v>
      </c>
      <c r="D5" s="54"/>
      <c r="E5" s="1"/>
      <c r="F5" s="5"/>
      <c r="G5" s="5"/>
      <c r="H5" s="8"/>
      <c r="I5" s="8"/>
      <c r="J5" s="9">
        <f>IF(I5="",0,IF($F$1="FEMA 2015",LOOKUP(I5,'2015 CC'!$A$3:$A$454,'2015 CC'!$H$3:$H$454),IF($F$1="FEMA 2017",LOOKUP(I5,'2017 CC'!$A$3:$A$462,'2017 CC'!$H$3:$H$462),"Input Rate")))</f>
        <v>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20">
        <f>SUM(K5:AO5)</f>
        <v>0</v>
      </c>
      <c r="AQ5" s="121">
        <f>AP5*J5</f>
        <v>0</v>
      </c>
    </row>
    <row r="6" spans="1:43" x14ac:dyDescent="0.25">
      <c r="A6" s="55">
        <v>3</v>
      </c>
      <c r="B6" s="55" t="s">
        <v>1748</v>
      </c>
      <c r="C6" s="55" t="s">
        <v>1747</v>
      </c>
      <c r="D6" s="54"/>
      <c r="E6" s="2"/>
      <c r="F6" s="6"/>
      <c r="G6" s="6"/>
      <c r="H6" s="8" t="str">
        <f>IF(I6="","",IF($F$1="FEMA 2015",LOOKUP(I6,'2015 CC'!$A$3:$A$454,'2015 CC'!$B$3:$B$454),IF($F$1="FEMA 2017",LOOKUP(I6,'2017 CC'!$A$3:$A$462,'2017 CC'!$B$3:$B$462),"Input Description")))</f>
        <v/>
      </c>
      <c r="I6" s="8"/>
      <c r="J6" s="9">
        <f>IF(I6="",0,IF($F$1="FEMA 2015",LOOKUP(I6,'2015 CC'!$A$3:$A$454,'2015 CC'!$H$3:$H$454),IF($F$1="FEMA 2017",LOOKUP(I6,'2017 CC'!$A$3:$A$462,'2017 CC'!$H$3:$H$462),"Input Rate")))</f>
        <v>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120">
        <f t="shared" ref="AP6:AP43" si="1">SUM(K6:AO6)</f>
        <v>0</v>
      </c>
      <c r="AQ6" s="121">
        <f t="shared" ref="AQ6:AQ43" si="2">AP6*J6</f>
        <v>0</v>
      </c>
    </row>
    <row r="7" spans="1:43" x14ac:dyDescent="0.25">
      <c r="A7" s="55">
        <v>4</v>
      </c>
      <c r="B7" s="55" t="s">
        <v>1748</v>
      </c>
      <c r="C7" s="55" t="s">
        <v>1747</v>
      </c>
      <c r="D7" s="54"/>
      <c r="E7" s="2"/>
      <c r="F7" s="6"/>
      <c r="G7" s="6"/>
      <c r="H7" s="8" t="str">
        <f>IF(I7="","",IF($F$1="FEMA 2015",LOOKUP(I7,'2015 CC'!$A$3:$A$454,'2015 CC'!$B$3:$B$454),IF($F$1="FEMA 2017",LOOKUP(I7,'2017 CC'!$A$3:$A$462,'2017 CC'!$B$3:$B$462),"Input Description")))</f>
        <v/>
      </c>
      <c r="I7" s="8"/>
      <c r="J7" s="9">
        <f>IF(I7="",0,IF($F$1="FEMA 2015",LOOKUP(I7,'2015 CC'!$A$3:$A$454,'2015 CC'!$H$3:$H$454),IF($F$1="FEMA 2017",LOOKUP(I7,'2017 CC'!$A$3:$A$462,'2017 CC'!$H$3:$H$462),"Input Rate")))</f>
        <v>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120">
        <f t="shared" si="1"/>
        <v>0</v>
      </c>
      <c r="AQ7" s="121">
        <f t="shared" si="2"/>
        <v>0</v>
      </c>
    </row>
    <row r="8" spans="1:43" x14ac:dyDescent="0.25">
      <c r="A8" s="55">
        <v>5</v>
      </c>
      <c r="B8" s="55" t="s">
        <v>1748</v>
      </c>
      <c r="C8" s="55" t="s">
        <v>1747</v>
      </c>
      <c r="D8" s="54"/>
      <c r="E8" s="2"/>
      <c r="F8" s="6"/>
      <c r="G8" s="6"/>
      <c r="H8" s="8" t="str">
        <f>IF(I8="","",IF($F$1="FEMA 2015",LOOKUP(I8,'2015 CC'!$A$3:$A$454,'2015 CC'!$B$3:$B$454),IF($F$1="FEMA 2017",LOOKUP(I8,'2017 CC'!$A$3:$A$462,'2017 CC'!$B$3:$B$462),"Input Description")))</f>
        <v/>
      </c>
      <c r="I8" s="8"/>
      <c r="J8" s="9">
        <f>IF(I8="",0,IF($F$1="FEMA 2015",LOOKUP(I8,'2015 CC'!$A$3:$A$454,'2015 CC'!$H$3:$H$454),IF($F$1="FEMA 2017",LOOKUP(I8,'2017 CC'!$A$3:$A$462,'2017 CC'!$H$3:$H$462),"Input Rate")))</f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120">
        <f t="shared" si="1"/>
        <v>0</v>
      </c>
      <c r="AQ8" s="121">
        <f t="shared" si="2"/>
        <v>0</v>
      </c>
    </row>
    <row r="9" spans="1:43" x14ac:dyDescent="0.25">
      <c r="A9" s="55">
        <v>6</v>
      </c>
      <c r="B9" s="55" t="s">
        <v>1748</v>
      </c>
      <c r="C9" s="55" t="s">
        <v>1747</v>
      </c>
      <c r="D9" s="54"/>
      <c r="E9" s="2"/>
      <c r="F9" s="6"/>
      <c r="G9" s="6"/>
      <c r="H9" s="8" t="str">
        <f>IF(I9="","",IF($F$1="FEMA 2015",LOOKUP(I9,'2015 CC'!$A$3:$A$454,'2015 CC'!$B$3:$B$454),IF($F$1="FEMA 2017",LOOKUP(I9,'2017 CC'!$A$3:$A$462,'2017 CC'!$B$3:$B$462),"Input Description")))</f>
        <v/>
      </c>
      <c r="I9" s="8"/>
      <c r="J9" s="9">
        <f>IF(I9="",0,IF($F$1="FEMA 2015",LOOKUP(I9,'2015 CC'!$A$3:$A$454,'2015 CC'!$H$3:$H$454),IF($F$1="FEMA 2017",LOOKUP(I9,'2017 CC'!$A$3:$A$462,'2017 CC'!$H$3:$H$462),"Input Rate")))</f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120">
        <f t="shared" si="1"/>
        <v>0</v>
      </c>
      <c r="AQ9" s="121">
        <f t="shared" si="2"/>
        <v>0</v>
      </c>
    </row>
    <row r="10" spans="1:43" x14ac:dyDescent="0.25">
      <c r="A10" s="55">
        <v>7</v>
      </c>
      <c r="B10" s="55" t="s">
        <v>1748</v>
      </c>
      <c r="C10" s="55" t="s">
        <v>1747</v>
      </c>
      <c r="D10" s="54"/>
      <c r="E10" s="2"/>
      <c r="F10" s="6"/>
      <c r="G10" s="6"/>
      <c r="H10" s="8" t="str">
        <f>IF(I10="","",IF($F$1="FEMA 2015",LOOKUP(I10,'2015 CC'!$A$3:$A$454,'2015 CC'!$B$3:$B$454),IF($F$1="FEMA 2017",LOOKUP(I10,'2017 CC'!$A$3:$A$462,'2017 CC'!$B$3:$B$462),"Input Description")))</f>
        <v/>
      </c>
      <c r="I10" s="8"/>
      <c r="J10" s="9">
        <f>IF(I10="",0,IF($F$1="FEMA 2015",LOOKUP(I10,'2015 CC'!$A$3:$A$454,'2015 CC'!$H$3:$H$454),IF($F$1="FEMA 2017",LOOKUP(I10,'2017 CC'!$A$3:$A$462,'2017 CC'!$H$3:$H$462),"Input Rate")))</f>
        <v>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120">
        <f t="shared" si="1"/>
        <v>0</v>
      </c>
      <c r="AQ10" s="121">
        <f t="shared" si="2"/>
        <v>0</v>
      </c>
    </row>
    <row r="11" spans="1:43" x14ac:dyDescent="0.25">
      <c r="A11" s="55">
        <v>8</v>
      </c>
      <c r="B11" s="55" t="s">
        <v>1748</v>
      </c>
      <c r="C11" s="55" t="s">
        <v>1747</v>
      </c>
      <c r="D11" s="54"/>
      <c r="E11" s="2"/>
      <c r="F11" s="6"/>
      <c r="G11" s="6"/>
      <c r="H11" s="8" t="str">
        <f>IF(I11="","",IF($F$1="FEMA 2015",LOOKUP(I11,'2015 CC'!$A$3:$A$454,'2015 CC'!$B$3:$B$454),IF($F$1="FEMA 2017",LOOKUP(I11,'2017 CC'!$A$3:$A$462,'2017 CC'!$B$3:$B$462),"Input Description")))</f>
        <v/>
      </c>
      <c r="I11" s="8"/>
      <c r="J11" s="9">
        <f>IF(I11="",0,IF($F$1="FEMA 2015",LOOKUP(I11,'2015 CC'!$A$3:$A$454,'2015 CC'!$H$3:$H$454),IF($F$1="FEMA 2017",LOOKUP(I11,'2017 CC'!$A$3:$A$462,'2017 CC'!$H$3:$H$462),"Input Rate")))</f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120">
        <f t="shared" si="1"/>
        <v>0</v>
      </c>
      <c r="AQ11" s="121">
        <f t="shared" si="2"/>
        <v>0</v>
      </c>
    </row>
    <row r="12" spans="1:43" x14ac:dyDescent="0.25">
      <c r="A12" s="55">
        <v>9</v>
      </c>
      <c r="B12" s="55" t="s">
        <v>1748</v>
      </c>
      <c r="C12" s="55" t="s">
        <v>1747</v>
      </c>
      <c r="D12" s="54"/>
      <c r="E12" s="2"/>
      <c r="F12" s="6"/>
      <c r="G12" s="6"/>
      <c r="H12" s="8" t="str">
        <f>IF(I12="","",IF($F$1="FEMA 2015",LOOKUP(I12,'2015 CC'!$A$3:$A$454,'2015 CC'!$B$3:$B$454),IF($F$1="FEMA 2017",LOOKUP(I12,'2017 CC'!$A$3:$A$462,'2017 CC'!$B$3:$B$462),"Input Description")))</f>
        <v/>
      </c>
      <c r="I12" s="8"/>
      <c r="J12" s="9">
        <f>IF(I12="",0,IF($F$1="FEMA 2015",LOOKUP(I12,'2015 CC'!$A$3:$A$454,'2015 CC'!$H$3:$H$454),IF($F$1="FEMA 2017",LOOKUP(I12,'2017 CC'!$A$3:$A$462,'2017 CC'!$H$3:$H$462),"Input Rate")))</f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120">
        <f t="shared" si="1"/>
        <v>0</v>
      </c>
      <c r="AQ12" s="121">
        <f t="shared" si="2"/>
        <v>0</v>
      </c>
    </row>
    <row r="13" spans="1:43" x14ac:dyDescent="0.25">
      <c r="A13" s="55">
        <v>10</v>
      </c>
      <c r="B13" s="55" t="s">
        <v>1748</v>
      </c>
      <c r="C13" s="55" t="s">
        <v>1747</v>
      </c>
      <c r="D13" s="54"/>
      <c r="E13" s="2"/>
      <c r="F13" s="6"/>
      <c r="G13" s="6"/>
      <c r="H13" s="8" t="str">
        <f>IF(I13="","",IF($F$1="FEMA 2015",LOOKUP(I13,'2015 CC'!$A$3:$A$454,'2015 CC'!$B$3:$B$454),IF($F$1="FEMA 2017",LOOKUP(I13,'2017 CC'!$A$3:$A$462,'2017 CC'!$B$3:$B$462),"Input Description")))</f>
        <v/>
      </c>
      <c r="I13" s="8"/>
      <c r="J13" s="9">
        <f>IF(I13="",0,IF($F$1="FEMA 2015",LOOKUP(I13,'2015 CC'!$A$3:$A$454,'2015 CC'!$H$3:$H$454),IF($F$1="FEMA 2017",LOOKUP(I13,'2017 CC'!$A$3:$A$462,'2017 CC'!$H$3:$H$462),"Input Rate")))</f>
        <v>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120">
        <f t="shared" si="1"/>
        <v>0</v>
      </c>
      <c r="AQ13" s="121">
        <f t="shared" si="2"/>
        <v>0</v>
      </c>
    </row>
    <row r="14" spans="1:43" x14ac:dyDescent="0.25">
      <c r="A14" s="55">
        <v>11</v>
      </c>
      <c r="B14" s="55" t="s">
        <v>1748</v>
      </c>
      <c r="C14" s="55" t="s">
        <v>1747</v>
      </c>
      <c r="D14" s="54"/>
      <c r="E14" s="2"/>
      <c r="F14" s="6"/>
      <c r="G14" s="6"/>
      <c r="H14" s="8" t="str">
        <f>IF(I14="","",IF($F$1="FEMA 2015",LOOKUP(I14,'2015 CC'!$A$3:$A$454,'2015 CC'!$B$3:$B$454),IF($F$1="FEMA 2017",LOOKUP(I14,'2017 CC'!$A$3:$A$462,'2017 CC'!$B$3:$B$462),"Input Description")))</f>
        <v/>
      </c>
      <c r="I14" s="8"/>
      <c r="J14" s="9">
        <f>IF(I14="",0,IF($F$1="FEMA 2015",LOOKUP(I14,'2015 CC'!$A$3:$A$454,'2015 CC'!$H$3:$H$454),IF($F$1="FEMA 2017",LOOKUP(I14,'2017 CC'!$A$3:$A$462,'2017 CC'!$H$3:$H$462),"Input Rate")))</f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120">
        <f t="shared" si="1"/>
        <v>0</v>
      </c>
      <c r="AQ14" s="121">
        <f t="shared" si="2"/>
        <v>0</v>
      </c>
    </row>
    <row r="15" spans="1:43" x14ac:dyDescent="0.25">
      <c r="A15" s="55">
        <v>12</v>
      </c>
      <c r="B15" s="55" t="s">
        <v>1748</v>
      </c>
      <c r="C15" s="55" t="s">
        <v>1747</v>
      </c>
      <c r="D15" s="53"/>
      <c r="E15" s="2"/>
      <c r="F15" s="7"/>
      <c r="G15" s="7"/>
      <c r="H15" s="8" t="str">
        <f>IF(I15="","",IF($F$1="FEMA 2015",LOOKUP(I15,'2015 CC'!$A$3:$A$454,'2015 CC'!$B$3:$B$454),IF($F$1="FEMA 2017",LOOKUP(I15,'2017 CC'!$A$3:$A$462,'2017 CC'!$B$3:$B$462),"Input Description")))</f>
        <v/>
      </c>
      <c r="I15" s="8"/>
      <c r="J15" s="9">
        <f>IF(I15="",0,IF($F$1="FEMA 2015",LOOKUP(I15,'2015 CC'!$A$3:$A$454,'2015 CC'!$H$3:$H$454),IF($F$1="FEMA 2017",LOOKUP(I15,'2017 CC'!$A$3:$A$462,'2017 CC'!$H$3:$H$462),"Input Rate")))</f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120">
        <f t="shared" si="1"/>
        <v>0</v>
      </c>
      <c r="AQ15" s="121">
        <f t="shared" si="2"/>
        <v>0</v>
      </c>
    </row>
    <row r="16" spans="1:43" x14ac:dyDescent="0.25">
      <c r="A16" s="55">
        <v>13</v>
      </c>
      <c r="B16" s="55" t="s">
        <v>1748</v>
      </c>
      <c r="C16" s="55" t="s">
        <v>1747</v>
      </c>
      <c r="D16" s="54"/>
      <c r="E16" s="2"/>
      <c r="F16" s="6"/>
      <c r="G16" s="6"/>
      <c r="H16" s="8" t="str">
        <f>IF(I16="","",IF($F$1="FEMA 2015",LOOKUP(I16,'2015 CC'!$A$3:$A$454,'2015 CC'!$B$3:$B$454),IF($F$1="FEMA 2017",LOOKUP(I16,'2017 CC'!$A$3:$A$462,'2017 CC'!$B$3:$B$462),"Input Description")))</f>
        <v/>
      </c>
      <c r="I16" s="8"/>
      <c r="J16" s="9">
        <f>IF(I16="",0,IF($F$1="FEMA 2015",LOOKUP(I16,'2015 CC'!$A$3:$A$454,'2015 CC'!$H$3:$H$454),IF($F$1="FEMA 2017",LOOKUP(I16,'2017 CC'!$A$3:$A$462,'2017 CC'!$H$3:$H$462),"Input Rate")))</f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120">
        <f t="shared" si="1"/>
        <v>0</v>
      </c>
      <c r="AQ16" s="121">
        <f t="shared" si="2"/>
        <v>0</v>
      </c>
    </row>
    <row r="17" spans="1:43" x14ac:dyDescent="0.25">
      <c r="A17" s="55">
        <v>14</v>
      </c>
      <c r="B17" s="55" t="s">
        <v>1748</v>
      </c>
      <c r="C17" s="55" t="s">
        <v>1747</v>
      </c>
      <c r="D17" s="54"/>
      <c r="E17" s="2"/>
      <c r="F17" s="6"/>
      <c r="G17" s="6"/>
      <c r="H17" s="8" t="str">
        <f>IF(I17="","",IF($F$1="FEMA 2015",LOOKUP(I17,'2015 CC'!$A$3:$A$454,'2015 CC'!$B$3:$B$454),IF($F$1="FEMA 2017",LOOKUP(I17,'2017 CC'!$A$3:$A$462,'2017 CC'!$B$3:$B$462),"Input Description")))</f>
        <v/>
      </c>
      <c r="I17" s="8"/>
      <c r="J17" s="9">
        <f>IF(I17="",0,IF($F$1="FEMA 2015",LOOKUP(I17,'2015 CC'!$A$3:$A$454,'2015 CC'!$H$3:$H$454),IF($F$1="FEMA 2017",LOOKUP(I17,'2017 CC'!$A$3:$A$462,'2017 CC'!$H$3:$H$462),"Input Rate")))</f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120">
        <f t="shared" si="1"/>
        <v>0</v>
      </c>
      <c r="AQ17" s="121">
        <f t="shared" si="2"/>
        <v>0</v>
      </c>
    </row>
    <row r="18" spans="1:43" x14ac:dyDescent="0.25">
      <c r="A18" s="55">
        <v>15</v>
      </c>
      <c r="B18" s="55" t="s">
        <v>1748</v>
      </c>
      <c r="C18" s="55" t="s">
        <v>1747</v>
      </c>
      <c r="D18" s="54"/>
      <c r="E18" s="2"/>
      <c r="F18" s="6"/>
      <c r="G18" s="6"/>
      <c r="H18" s="8" t="str">
        <f>IF(I18="","",IF($F$1="FEMA 2015",LOOKUP(I18,'2015 CC'!$A$3:$A$454,'2015 CC'!$B$3:$B$454),IF($F$1="FEMA 2017",LOOKUP(I18,'2017 CC'!$A$3:$A$462,'2017 CC'!$B$3:$B$462),"Input Description")))</f>
        <v/>
      </c>
      <c r="I18" s="8"/>
      <c r="J18" s="9">
        <f>IF(I18="",0,IF($F$1="FEMA 2015",LOOKUP(I18,'2015 CC'!$A$3:$A$454,'2015 CC'!$H$3:$H$454),IF($F$1="FEMA 2017",LOOKUP(I18,'2017 CC'!$A$3:$A$462,'2017 CC'!$H$3:$H$462),"Input Rate")))</f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120">
        <f t="shared" si="1"/>
        <v>0</v>
      </c>
      <c r="AQ18" s="121">
        <f t="shared" si="2"/>
        <v>0</v>
      </c>
    </row>
    <row r="19" spans="1:43" x14ac:dyDescent="0.25">
      <c r="A19" s="55">
        <v>16</v>
      </c>
      <c r="B19" s="55" t="s">
        <v>1748</v>
      </c>
      <c r="C19" s="55" t="s">
        <v>1747</v>
      </c>
      <c r="D19" s="54"/>
      <c r="E19" s="2"/>
      <c r="F19" s="6"/>
      <c r="G19" s="6"/>
      <c r="H19" s="8" t="str">
        <f>IF(I19="","",IF($F$1="FEMA 2015",LOOKUP(I19,'2015 CC'!$A$3:$A$454,'2015 CC'!$B$3:$B$454),IF($F$1="FEMA 2017",LOOKUP(I19,'2017 CC'!$A$3:$A$462,'2017 CC'!$B$3:$B$462),"Input Description")))</f>
        <v/>
      </c>
      <c r="I19" s="8"/>
      <c r="J19" s="9">
        <f>IF(I19="",0,IF($F$1="FEMA 2015",LOOKUP(I19,'2015 CC'!$A$3:$A$454,'2015 CC'!$H$3:$H$454),IF($F$1="FEMA 2017",LOOKUP(I19,'2017 CC'!$A$3:$A$462,'2017 CC'!$H$3:$H$462),"Input Rate")))</f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120">
        <f t="shared" si="1"/>
        <v>0</v>
      </c>
      <c r="AQ19" s="121">
        <f t="shared" si="2"/>
        <v>0</v>
      </c>
    </row>
    <row r="20" spans="1:43" x14ac:dyDescent="0.25">
      <c r="A20" s="55">
        <v>17</v>
      </c>
      <c r="B20" s="55" t="s">
        <v>1748</v>
      </c>
      <c r="C20" s="55" t="s">
        <v>1747</v>
      </c>
      <c r="D20" s="54"/>
      <c r="E20" s="2"/>
      <c r="F20" s="6"/>
      <c r="G20" s="6"/>
      <c r="H20" s="8" t="str">
        <f>IF(I20="","",IF($F$1="FEMA 2015",LOOKUP(I20,'2015 CC'!$A$3:$A$454,'2015 CC'!$B$3:$B$454),IF($F$1="FEMA 2017",LOOKUP(I20,'2017 CC'!$A$3:$A$462,'2017 CC'!$B$3:$B$462),"Input Description")))</f>
        <v/>
      </c>
      <c r="I20" s="8"/>
      <c r="J20" s="9">
        <f>IF(I20="",0,IF($F$1="FEMA 2015",LOOKUP(I20,'2015 CC'!$A$3:$A$454,'2015 CC'!$H$3:$H$454),IF($F$1="FEMA 2017",LOOKUP(I20,'2017 CC'!$A$3:$A$462,'2017 CC'!$H$3:$H$462),"Input Rate")))</f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120">
        <f t="shared" si="1"/>
        <v>0</v>
      </c>
      <c r="AQ20" s="121">
        <f t="shared" si="2"/>
        <v>0</v>
      </c>
    </row>
    <row r="21" spans="1:43" x14ac:dyDescent="0.25">
      <c r="A21" s="55">
        <v>18</v>
      </c>
      <c r="B21" s="55" t="s">
        <v>1748</v>
      </c>
      <c r="C21" s="55" t="s">
        <v>1747</v>
      </c>
      <c r="D21" s="54"/>
      <c r="E21" s="2"/>
      <c r="F21" s="6"/>
      <c r="G21" s="6"/>
      <c r="H21" s="8" t="str">
        <f>IF(I21="","",IF($F$1="FEMA 2015",LOOKUP(I21,'2015 CC'!$A$3:$A$454,'2015 CC'!$B$3:$B$454),IF($F$1="FEMA 2017",LOOKUP(I21,'2017 CC'!$A$3:$A$462,'2017 CC'!$B$3:$B$462),"Input Description")))</f>
        <v/>
      </c>
      <c r="I21" s="8"/>
      <c r="J21" s="9">
        <f>IF(I21="",0,IF($F$1="FEMA 2015",LOOKUP(I21,'2015 CC'!$A$3:$A$454,'2015 CC'!$H$3:$H$454),IF($F$1="FEMA 2017",LOOKUP(I21,'2017 CC'!$A$3:$A$462,'2017 CC'!$H$3:$H$462),"Input Rate")))</f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120">
        <f t="shared" si="1"/>
        <v>0</v>
      </c>
      <c r="AQ21" s="121">
        <f t="shared" si="2"/>
        <v>0</v>
      </c>
    </row>
    <row r="22" spans="1:43" x14ac:dyDescent="0.25">
      <c r="A22" s="55">
        <v>19</v>
      </c>
      <c r="B22" s="55" t="s">
        <v>1748</v>
      </c>
      <c r="C22" s="55" t="s">
        <v>1747</v>
      </c>
      <c r="D22" s="54"/>
      <c r="E22" s="2"/>
      <c r="F22" s="6"/>
      <c r="G22" s="6"/>
      <c r="H22" s="8" t="str">
        <f>IF(I22="","",IF($F$1="FEMA 2015",LOOKUP(I22,'2015 CC'!$A$3:$A$454,'2015 CC'!$B$3:$B$454),IF($F$1="FEMA 2017",LOOKUP(I22,'2017 CC'!$A$3:$A$462,'2017 CC'!$B$3:$B$462),"Input Description")))</f>
        <v/>
      </c>
      <c r="I22" s="8"/>
      <c r="J22" s="9">
        <f>IF(I22="",0,IF($F$1="FEMA 2015",LOOKUP(I22,'2015 CC'!$A$3:$A$454,'2015 CC'!$H$3:$H$454),IF($F$1="FEMA 2017",LOOKUP(I22,'2017 CC'!$A$3:$A$462,'2017 CC'!$H$3:$H$462),"Input Rate")))</f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120">
        <f t="shared" si="1"/>
        <v>0</v>
      </c>
      <c r="AQ22" s="121">
        <f t="shared" si="2"/>
        <v>0</v>
      </c>
    </row>
    <row r="23" spans="1:43" x14ac:dyDescent="0.25">
      <c r="A23" s="55">
        <v>20</v>
      </c>
      <c r="B23" s="55" t="s">
        <v>1748</v>
      </c>
      <c r="C23" s="55" t="s">
        <v>1747</v>
      </c>
      <c r="D23" s="54"/>
      <c r="E23" s="2"/>
      <c r="F23" s="6"/>
      <c r="G23" s="6"/>
      <c r="H23" s="8" t="str">
        <f>IF(I23="","",IF($F$1="FEMA 2015",LOOKUP(I23,'2015 CC'!$A$3:$A$454,'2015 CC'!$B$3:$B$454),IF($F$1="FEMA 2017",LOOKUP(I23,'2017 CC'!$A$3:$A$462,'2017 CC'!$B$3:$B$462),"Input Description")))</f>
        <v/>
      </c>
      <c r="I23" s="8"/>
      <c r="J23" s="9">
        <f>IF(I23="",0,IF($F$1="FEMA 2015",LOOKUP(I23,'2015 CC'!$A$3:$A$454,'2015 CC'!$H$3:$H$454),IF($F$1="FEMA 2017",LOOKUP(I23,'2017 CC'!$A$3:$A$462,'2017 CC'!$H$3:$H$462),"Input Rate")))</f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120">
        <f t="shared" si="1"/>
        <v>0</v>
      </c>
      <c r="AQ23" s="121">
        <f t="shared" si="2"/>
        <v>0</v>
      </c>
    </row>
    <row r="24" spans="1:43" x14ac:dyDescent="0.25">
      <c r="A24" s="55">
        <v>21</v>
      </c>
      <c r="B24" s="55" t="s">
        <v>1748</v>
      </c>
      <c r="C24" s="55" t="s">
        <v>1747</v>
      </c>
      <c r="D24" s="54"/>
      <c r="E24" s="2"/>
      <c r="F24" s="6"/>
      <c r="G24" s="6"/>
      <c r="H24" s="8" t="str">
        <f>IF(I24="","",IF($F$1="FEMA 2015",LOOKUP(I24,'2015 CC'!$A$3:$A$454,'2015 CC'!$B$3:$B$454),IF($F$1="FEMA 2017",LOOKUP(I24,'2017 CC'!$A$3:$A$462,'2017 CC'!$B$3:$B$462),"Input Description")))</f>
        <v/>
      </c>
      <c r="I24" s="8"/>
      <c r="J24" s="9">
        <f>IF(I24="",0,IF($F$1="FEMA 2015",LOOKUP(I24,'2015 CC'!$A$3:$A$454,'2015 CC'!$H$3:$H$454),IF($F$1="FEMA 2017",LOOKUP(I24,'2017 CC'!$A$3:$A$462,'2017 CC'!$H$3:$H$462),"Input Rate")))</f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20">
        <f t="shared" si="1"/>
        <v>0</v>
      </c>
      <c r="AQ24" s="121">
        <f t="shared" si="2"/>
        <v>0</v>
      </c>
    </row>
    <row r="25" spans="1:43" x14ac:dyDescent="0.25">
      <c r="A25" s="55">
        <v>22</v>
      </c>
      <c r="B25" s="55" t="s">
        <v>1748</v>
      </c>
      <c r="C25" s="55" t="s">
        <v>1747</v>
      </c>
      <c r="D25" s="54"/>
      <c r="E25" s="2"/>
      <c r="F25" s="6"/>
      <c r="G25" s="6"/>
      <c r="H25" s="8" t="str">
        <f>IF(I25="","",IF($F$1="FEMA 2015",LOOKUP(I25,'2015 CC'!$A$3:$A$454,'2015 CC'!$B$3:$B$454),IF($F$1="FEMA 2017",LOOKUP(I25,'2017 CC'!$A$3:$A$462,'2017 CC'!$B$3:$B$462),"Input Description")))</f>
        <v/>
      </c>
      <c r="I25" s="8"/>
      <c r="J25" s="9">
        <f>IF(I25="",0,IF($F$1="FEMA 2015",LOOKUP(I25,'2015 CC'!$A$3:$A$454,'2015 CC'!$H$3:$H$454),IF($F$1="FEMA 2017",LOOKUP(I25,'2017 CC'!$A$3:$A$462,'2017 CC'!$H$3:$H$462),"Input Rate")))</f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120">
        <f t="shared" si="1"/>
        <v>0</v>
      </c>
      <c r="AQ25" s="121">
        <f t="shared" si="2"/>
        <v>0</v>
      </c>
    </row>
    <row r="26" spans="1:43" x14ac:dyDescent="0.25">
      <c r="A26" s="55">
        <v>23</v>
      </c>
      <c r="B26" s="55" t="s">
        <v>1748</v>
      </c>
      <c r="C26" s="55" t="s">
        <v>1747</v>
      </c>
      <c r="D26" s="54"/>
      <c r="E26" s="2"/>
      <c r="F26" s="6"/>
      <c r="G26" s="6"/>
      <c r="H26" s="8" t="str">
        <f>IF(I26="","",IF($F$1="FEMA 2015",LOOKUP(I26,'2015 CC'!$A$3:$A$454,'2015 CC'!$B$3:$B$454),IF($F$1="FEMA 2017",LOOKUP(I26,'2017 CC'!$A$3:$A$462,'2017 CC'!$B$3:$B$462),"Input Description")))</f>
        <v/>
      </c>
      <c r="I26" s="8"/>
      <c r="J26" s="9">
        <f>IF(I26="",0,IF($F$1="FEMA 2015",LOOKUP(I26,'2015 CC'!$A$3:$A$454,'2015 CC'!$H$3:$H$454),IF($F$1="FEMA 2017",LOOKUP(I26,'2017 CC'!$A$3:$A$462,'2017 CC'!$H$3:$H$462),"Input Rate")))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120">
        <f t="shared" si="1"/>
        <v>0</v>
      </c>
      <c r="AQ26" s="121">
        <f t="shared" si="2"/>
        <v>0</v>
      </c>
    </row>
    <row r="27" spans="1:43" x14ac:dyDescent="0.25">
      <c r="A27" s="55">
        <v>24</v>
      </c>
      <c r="B27" s="55" t="s">
        <v>1748</v>
      </c>
      <c r="C27" s="55" t="s">
        <v>1747</v>
      </c>
      <c r="D27" s="54"/>
      <c r="E27" s="2"/>
      <c r="F27" s="6"/>
      <c r="G27" s="6"/>
      <c r="H27" s="8" t="str">
        <f>IF(I27="","",IF($F$1="FEMA 2015",LOOKUP(I27,'2015 CC'!$A$3:$A$454,'2015 CC'!$B$3:$B$454),IF($F$1="FEMA 2017",LOOKUP(I27,'2017 CC'!$A$3:$A$462,'2017 CC'!$B$3:$B$462),"Input Description")))</f>
        <v/>
      </c>
      <c r="I27" s="8"/>
      <c r="J27" s="9">
        <f>IF(I27="",0,IF($F$1="FEMA 2015",LOOKUP(I27,'2015 CC'!$A$3:$A$454,'2015 CC'!$H$3:$H$454),IF($F$1="FEMA 2017",LOOKUP(I27,'2017 CC'!$A$3:$A$462,'2017 CC'!$H$3:$H$462),"Input Rate")))</f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120">
        <f t="shared" si="1"/>
        <v>0</v>
      </c>
      <c r="AQ27" s="121">
        <f t="shared" si="2"/>
        <v>0</v>
      </c>
    </row>
    <row r="28" spans="1:43" x14ac:dyDescent="0.25">
      <c r="A28" s="55">
        <v>25</v>
      </c>
      <c r="B28" s="55" t="s">
        <v>1748</v>
      </c>
      <c r="C28" s="55" t="s">
        <v>1747</v>
      </c>
      <c r="D28" s="54"/>
      <c r="E28" s="2"/>
      <c r="F28" s="6"/>
      <c r="G28" s="6"/>
      <c r="H28" s="8" t="str">
        <f>IF(I28="","",IF($F$1="FEMA 2015",LOOKUP(I28,'2015 CC'!$A$3:$A$454,'2015 CC'!$B$3:$B$454),IF($F$1="FEMA 2017",LOOKUP(I28,'2017 CC'!$A$3:$A$462,'2017 CC'!$B$3:$B$462),"Input Description")))</f>
        <v/>
      </c>
      <c r="I28" s="8"/>
      <c r="J28" s="9">
        <f>IF(I28="",0,IF($F$1="FEMA 2015",LOOKUP(I28,'2015 CC'!$A$3:$A$454,'2015 CC'!$H$3:$H$454),IF($F$1="FEMA 2017",LOOKUP(I28,'2017 CC'!$A$3:$A$462,'2017 CC'!$H$3:$H$462),"Input Rate")))</f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20">
        <f t="shared" si="1"/>
        <v>0</v>
      </c>
      <c r="AQ28" s="121">
        <f t="shared" si="2"/>
        <v>0</v>
      </c>
    </row>
    <row r="29" spans="1:43" x14ac:dyDescent="0.25">
      <c r="A29" s="55">
        <v>26</v>
      </c>
      <c r="B29" s="55" t="s">
        <v>1748</v>
      </c>
      <c r="C29" s="55" t="s">
        <v>1747</v>
      </c>
      <c r="D29" s="54"/>
      <c r="E29" s="2"/>
      <c r="F29" s="6"/>
      <c r="G29" s="6"/>
      <c r="H29" s="8" t="str">
        <f>IF(I29="","",IF($F$1="FEMA 2015",LOOKUP(I29,'2015 CC'!$A$3:$A$454,'2015 CC'!$B$3:$B$454),IF($F$1="FEMA 2017",LOOKUP(I29,'2017 CC'!$A$3:$A$462,'2017 CC'!$B$3:$B$462),"Input Description")))</f>
        <v/>
      </c>
      <c r="I29" s="8"/>
      <c r="J29" s="9">
        <f>IF(I29="",0,IF($F$1="FEMA 2015",LOOKUP(I29,'2015 CC'!$A$3:$A$454,'2015 CC'!$H$3:$H$454),IF($F$1="FEMA 2017",LOOKUP(I29,'2017 CC'!$A$3:$A$462,'2017 CC'!$H$3:$H$462),"Input Rate")))</f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120">
        <f t="shared" si="1"/>
        <v>0</v>
      </c>
      <c r="AQ29" s="121">
        <f t="shared" si="2"/>
        <v>0</v>
      </c>
    </row>
    <row r="30" spans="1:43" x14ac:dyDescent="0.25">
      <c r="A30" s="55">
        <v>27</v>
      </c>
      <c r="B30" s="55" t="s">
        <v>1748</v>
      </c>
      <c r="C30" s="55" t="s">
        <v>1747</v>
      </c>
      <c r="D30" s="54"/>
      <c r="E30" s="2"/>
      <c r="F30" s="6"/>
      <c r="G30" s="6"/>
      <c r="H30" s="8" t="str">
        <f>IF(I30="","",IF($F$1="FEMA 2015",LOOKUP(I30,'2015 CC'!$A$3:$A$454,'2015 CC'!$B$3:$B$454),IF($F$1="FEMA 2017",LOOKUP(I30,'2017 CC'!$A$3:$A$462,'2017 CC'!$B$3:$B$462),"Input Description")))</f>
        <v/>
      </c>
      <c r="I30" s="8"/>
      <c r="J30" s="9">
        <f>IF(I30="",0,IF($F$1="FEMA 2015",LOOKUP(I30,'2015 CC'!$A$3:$A$454,'2015 CC'!$H$3:$H$454),IF($F$1="FEMA 2017",LOOKUP(I30,'2017 CC'!$A$3:$A$462,'2017 CC'!$H$3:$H$462),"Input Rate")))</f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120">
        <f t="shared" si="1"/>
        <v>0</v>
      </c>
      <c r="AQ30" s="121">
        <f t="shared" si="2"/>
        <v>0</v>
      </c>
    </row>
    <row r="31" spans="1:43" x14ac:dyDescent="0.25">
      <c r="A31" s="55">
        <v>28</v>
      </c>
      <c r="B31" s="55" t="s">
        <v>1748</v>
      </c>
      <c r="C31" s="55" t="s">
        <v>1747</v>
      </c>
      <c r="D31" s="54"/>
      <c r="E31" s="2"/>
      <c r="F31" s="6"/>
      <c r="G31" s="6"/>
      <c r="H31" s="8" t="str">
        <f>IF(I31="","",IF($F$1="FEMA 2015",LOOKUP(I31,'2015 CC'!$A$3:$A$454,'2015 CC'!$B$3:$B$454),IF($F$1="FEMA 2017",LOOKUP(I31,'2017 CC'!$A$3:$A$462,'2017 CC'!$B$3:$B$462),"Input Description")))</f>
        <v/>
      </c>
      <c r="I31" s="8"/>
      <c r="J31" s="9">
        <f>IF(I31="",0,IF($F$1="FEMA 2015",LOOKUP(I31,'2015 CC'!$A$3:$A$454,'2015 CC'!$H$3:$H$454),IF($F$1="FEMA 2017",LOOKUP(I31,'2017 CC'!$A$3:$A$462,'2017 CC'!$H$3:$H$462),"Input Rate")))</f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120">
        <f t="shared" si="1"/>
        <v>0</v>
      </c>
      <c r="AQ31" s="121">
        <f t="shared" si="2"/>
        <v>0</v>
      </c>
    </row>
    <row r="32" spans="1:43" x14ac:dyDescent="0.25">
      <c r="A32" s="55">
        <v>29</v>
      </c>
      <c r="B32" s="55" t="s">
        <v>1748</v>
      </c>
      <c r="C32" s="55" t="s">
        <v>1747</v>
      </c>
      <c r="D32" s="54"/>
      <c r="E32" s="2"/>
      <c r="F32" s="6"/>
      <c r="G32" s="6"/>
      <c r="H32" s="8" t="str">
        <f>IF(I32="","",IF($F$1="FEMA 2015",LOOKUP(I32,'2015 CC'!$A$3:$A$454,'2015 CC'!$B$3:$B$454),IF($F$1="FEMA 2017",LOOKUP(I32,'2017 CC'!$A$3:$A$462,'2017 CC'!$B$3:$B$462),"Input Description")))</f>
        <v/>
      </c>
      <c r="I32" s="8"/>
      <c r="J32" s="9">
        <f>IF(I32="",0,IF($F$1="FEMA 2015",LOOKUP(I32,'2015 CC'!$A$3:$A$454,'2015 CC'!$H$3:$H$454),IF($F$1="FEMA 2017",LOOKUP(I32,'2017 CC'!$A$3:$A$462,'2017 CC'!$H$3:$H$462),"Input Rate")))</f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120">
        <f t="shared" si="1"/>
        <v>0</v>
      </c>
      <c r="AQ32" s="121">
        <f t="shared" si="2"/>
        <v>0</v>
      </c>
    </row>
    <row r="33" spans="1:44" x14ac:dyDescent="0.25">
      <c r="A33" s="55">
        <v>30</v>
      </c>
      <c r="B33" s="55" t="s">
        <v>1748</v>
      </c>
      <c r="C33" s="55" t="s">
        <v>1747</v>
      </c>
      <c r="D33" s="54"/>
      <c r="E33" s="2"/>
      <c r="F33" s="6"/>
      <c r="G33" s="6"/>
      <c r="H33" s="8" t="str">
        <f>IF(I33="","",IF($F$1="FEMA 2015",LOOKUP(I33,'2015 CC'!$A$3:$A$454,'2015 CC'!$B$3:$B$454),IF($F$1="FEMA 2017",LOOKUP(I33,'2017 CC'!$A$3:$A$462,'2017 CC'!$B$3:$B$462),"Input Description")))</f>
        <v/>
      </c>
      <c r="I33" s="8"/>
      <c r="J33" s="9">
        <f>IF(I33="",0,IF($F$1="FEMA 2015",LOOKUP(I33,'2015 CC'!$A$3:$A$454,'2015 CC'!$H$3:$H$454),IF($F$1="FEMA 2017",LOOKUP(I33,'2017 CC'!$A$3:$A$462,'2017 CC'!$H$3:$H$462),"Input Rate")))</f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120">
        <f t="shared" si="1"/>
        <v>0</v>
      </c>
      <c r="AQ33" s="121">
        <f t="shared" si="2"/>
        <v>0</v>
      </c>
    </row>
    <row r="34" spans="1:44" x14ac:dyDescent="0.25">
      <c r="A34" s="55">
        <v>31</v>
      </c>
      <c r="B34" s="55" t="s">
        <v>1748</v>
      </c>
      <c r="C34" s="55" t="s">
        <v>1747</v>
      </c>
      <c r="D34" s="54"/>
      <c r="E34" s="2"/>
      <c r="F34" s="6"/>
      <c r="G34" s="6"/>
      <c r="H34" s="8" t="str">
        <f>IF(I34="","",IF($F$1="FEMA 2015",LOOKUP(I34,'2015 CC'!$A$3:$A$454,'2015 CC'!$B$3:$B$454),IF($F$1="FEMA 2017",LOOKUP(I34,'2017 CC'!$A$3:$A$462,'2017 CC'!$B$3:$B$462),"Input Description")))</f>
        <v/>
      </c>
      <c r="I34" s="8"/>
      <c r="J34" s="9">
        <f>IF(I34="",0,IF($F$1="FEMA 2015",LOOKUP(I34,'2015 CC'!$A$3:$A$454,'2015 CC'!$H$3:$H$454),IF($F$1="FEMA 2017",LOOKUP(I34,'2017 CC'!$A$3:$A$462,'2017 CC'!$H$3:$H$462),"Input Rate")))</f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120">
        <f t="shared" si="1"/>
        <v>0</v>
      </c>
      <c r="AQ34" s="121">
        <f t="shared" si="2"/>
        <v>0</v>
      </c>
    </row>
    <row r="35" spans="1:44" x14ac:dyDescent="0.25">
      <c r="A35" s="55">
        <v>32</v>
      </c>
      <c r="B35" s="55" t="s">
        <v>1748</v>
      </c>
      <c r="C35" s="55" t="s">
        <v>1747</v>
      </c>
      <c r="D35" s="54"/>
      <c r="E35" s="2"/>
      <c r="F35" s="6"/>
      <c r="G35" s="6"/>
      <c r="H35" s="8" t="str">
        <f>IF(I35="","",IF($F$1="FEMA 2015",LOOKUP(I35,'2015 CC'!$A$3:$A$454,'2015 CC'!$B$3:$B$454),IF($F$1="FEMA 2017",LOOKUP(I35,'2017 CC'!$A$3:$A$462,'2017 CC'!$B$3:$B$462),"Input Description")))</f>
        <v/>
      </c>
      <c r="I35" s="8"/>
      <c r="J35" s="9">
        <f>IF(I35="",0,IF($F$1="FEMA 2015",LOOKUP(I35,'2015 CC'!$A$3:$A$454,'2015 CC'!$H$3:$H$454),IF($F$1="FEMA 2017",LOOKUP(I35,'2017 CC'!$A$3:$A$462,'2017 CC'!$H$3:$H$462),"Input Rate")))</f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20">
        <f t="shared" si="1"/>
        <v>0</v>
      </c>
      <c r="AQ35" s="121">
        <f t="shared" si="2"/>
        <v>0</v>
      </c>
    </row>
    <row r="36" spans="1:44" x14ac:dyDescent="0.25">
      <c r="A36" s="55">
        <v>33</v>
      </c>
      <c r="B36" s="55" t="s">
        <v>1748</v>
      </c>
      <c r="C36" s="55" t="s">
        <v>1747</v>
      </c>
      <c r="D36" s="54"/>
      <c r="E36" s="2"/>
      <c r="F36" s="6"/>
      <c r="G36" s="6"/>
      <c r="H36" s="8" t="str">
        <f>IF(I36="","",IF($F$1="FEMA 2015",LOOKUP(I36,'2015 CC'!$A$3:$A$454,'2015 CC'!$B$3:$B$454),IF($F$1="FEMA 2017",LOOKUP(I36,'2017 CC'!$A$3:$A$462,'2017 CC'!$B$3:$B$462),"Input Description")))</f>
        <v/>
      </c>
      <c r="I36" s="8"/>
      <c r="J36" s="9">
        <f>IF(I36="",0,IF($F$1="FEMA 2015",LOOKUP(I36,'2015 CC'!$A$3:$A$454,'2015 CC'!$H$3:$H$454),IF($F$1="FEMA 2017",LOOKUP(I36,'2017 CC'!$A$3:$A$462,'2017 CC'!$H$3:$H$462),"Input Rate")))</f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120">
        <f t="shared" si="1"/>
        <v>0</v>
      </c>
      <c r="AQ36" s="121">
        <f t="shared" si="2"/>
        <v>0</v>
      </c>
    </row>
    <row r="37" spans="1:44" x14ac:dyDescent="0.25">
      <c r="A37" s="55">
        <v>34</v>
      </c>
      <c r="B37" s="55" t="s">
        <v>1748</v>
      </c>
      <c r="C37" s="55" t="s">
        <v>1747</v>
      </c>
      <c r="D37" s="54"/>
      <c r="E37" s="2"/>
      <c r="F37" s="6"/>
      <c r="G37" s="6"/>
      <c r="H37" s="8" t="str">
        <f>IF(I37="","",IF($F$1="FEMA 2015",LOOKUP(I37,'2015 CC'!$A$3:$A$454,'2015 CC'!$B$3:$B$454),IF($F$1="FEMA 2017",LOOKUP(I37,'2017 CC'!$A$3:$A$462,'2017 CC'!$B$3:$B$462),"Input Description")))</f>
        <v/>
      </c>
      <c r="I37" s="8"/>
      <c r="J37" s="9">
        <f>IF(I37="",0,IF($F$1="FEMA 2015",LOOKUP(I37,'2015 CC'!$A$3:$A$454,'2015 CC'!$H$3:$H$454),IF($F$1="FEMA 2017",LOOKUP(I37,'2017 CC'!$A$3:$A$462,'2017 CC'!$H$3:$H$462),"Input Rate")))</f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120">
        <f t="shared" si="1"/>
        <v>0</v>
      </c>
      <c r="AQ37" s="121">
        <f t="shared" si="2"/>
        <v>0</v>
      </c>
    </row>
    <row r="38" spans="1:44" x14ac:dyDescent="0.25">
      <c r="A38" s="55">
        <v>35</v>
      </c>
      <c r="B38" s="55" t="s">
        <v>1748</v>
      </c>
      <c r="C38" s="55" t="s">
        <v>1747</v>
      </c>
      <c r="D38" s="54"/>
      <c r="E38" s="2"/>
      <c r="F38" s="6"/>
      <c r="G38" s="6"/>
      <c r="H38" s="8" t="str">
        <f>IF(I38="","",IF($F$1="FEMA 2015",LOOKUP(I38,'2015 CC'!$A$3:$A$454,'2015 CC'!$B$3:$B$454),IF($F$1="FEMA 2017",LOOKUP(I38,'2017 CC'!$A$3:$A$462,'2017 CC'!$B$3:$B$462),"Input Description")))</f>
        <v/>
      </c>
      <c r="I38" s="8"/>
      <c r="J38" s="9">
        <f>IF(I38="",0,IF($F$1="FEMA 2015",LOOKUP(I38,'2015 CC'!$A$3:$A$454,'2015 CC'!$H$3:$H$454),IF($F$1="FEMA 2017",LOOKUP(I38,'2017 CC'!$A$3:$A$462,'2017 CC'!$H$3:$H$462),"Input Rate")))</f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120">
        <f t="shared" si="1"/>
        <v>0</v>
      </c>
      <c r="AQ38" s="121">
        <f t="shared" si="2"/>
        <v>0</v>
      </c>
    </row>
    <row r="39" spans="1:44" x14ac:dyDescent="0.25">
      <c r="A39" s="55">
        <v>36</v>
      </c>
      <c r="B39" s="55" t="s">
        <v>1748</v>
      </c>
      <c r="C39" s="55" t="s">
        <v>1747</v>
      </c>
      <c r="D39" s="54"/>
      <c r="E39" s="2"/>
      <c r="F39" s="6"/>
      <c r="G39" s="6"/>
      <c r="H39" s="8" t="str">
        <f>IF(I39="","",IF($F$1="FEMA 2015",LOOKUP(I39,'2015 CC'!$A$3:$A$454,'2015 CC'!$B$3:$B$454),IF($F$1="FEMA 2017",LOOKUP(I39,'2017 CC'!$A$3:$A$462,'2017 CC'!$B$3:$B$462),"Input Description")))</f>
        <v/>
      </c>
      <c r="I39" s="8"/>
      <c r="J39" s="9">
        <f>IF(I39="",0,IF($F$1="FEMA 2015",LOOKUP(I39,'2015 CC'!$A$3:$A$454,'2015 CC'!$H$3:$H$454),IF($F$1="FEMA 2017",LOOKUP(I39,'2017 CC'!$A$3:$A$462,'2017 CC'!$H$3:$H$462),"Input Rate")))</f>
        <v>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120">
        <f t="shared" si="1"/>
        <v>0</v>
      </c>
      <c r="AQ39" s="121">
        <f t="shared" si="2"/>
        <v>0</v>
      </c>
    </row>
    <row r="40" spans="1:44" x14ac:dyDescent="0.25">
      <c r="A40" s="55">
        <v>37</v>
      </c>
      <c r="B40" s="55" t="s">
        <v>1748</v>
      </c>
      <c r="C40" s="55" t="s">
        <v>1747</v>
      </c>
      <c r="D40" s="54"/>
      <c r="E40" s="2"/>
      <c r="F40" s="6"/>
      <c r="G40" s="6"/>
      <c r="H40" s="8" t="str">
        <f>IF(I40="","",IF($F$1="FEMA 2015",LOOKUP(I40,'2015 CC'!$A$3:$A$454,'2015 CC'!$B$3:$B$454),IF($F$1="FEMA 2017",LOOKUP(I40,'2017 CC'!$A$3:$A$462,'2017 CC'!$B$3:$B$462),"Input Description")))</f>
        <v/>
      </c>
      <c r="I40" s="8"/>
      <c r="J40" s="9">
        <f>IF(I40="",0,IF($F$1="FEMA 2015",LOOKUP(I40,'2015 CC'!$A$3:$A$454,'2015 CC'!$H$3:$H$454),IF($F$1="FEMA 2017",LOOKUP(I40,'2017 CC'!$A$3:$A$462,'2017 CC'!$H$3:$H$462),"Input Rate")))</f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20">
        <f t="shared" si="1"/>
        <v>0</v>
      </c>
      <c r="AQ40" s="121">
        <f t="shared" si="2"/>
        <v>0</v>
      </c>
    </row>
    <row r="41" spans="1:44" x14ac:dyDescent="0.25">
      <c r="A41" s="55">
        <v>38</v>
      </c>
      <c r="B41" s="55" t="s">
        <v>1748</v>
      </c>
      <c r="C41" s="55" t="s">
        <v>1747</v>
      </c>
      <c r="D41" s="54"/>
      <c r="E41" s="2"/>
      <c r="F41" s="6"/>
      <c r="G41" s="6"/>
      <c r="H41" s="8" t="str">
        <f>IF(I41="","",IF($F$1="FEMA 2015",LOOKUP(I41,'2015 CC'!$A$3:$A$454,'2015 CC'!$B$3:$B$454),IF($F$1="FEMA 2017",LOOKUP(I41,'2017 CC'!$A$3:$A$462,'2017 CC'!$B$3:$B$462),"Input Description")))</f>
        <v/>
      </c>
      <c r="I41" s="8"/>
      <c r="J41" s="9">
        <f>IF(I41="",0,IF($F$1="FEMA 2015",LOOKUP(I41,'2015 CC'!$A$3:$A$454,'2015 CC'!$H$3:$H$454),IF($F$1="FEMA 2017",LOOKUP(I41,'2017 CC'!$A$3:$A$462,'2017 CC'!$H$3:$H$462),"Input Rate")))</f>
        <v>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120">
        <f t="shared" si="1"/>
        <v>0</v>
      </c>
      <c r="AQ41" s="121">
        <f t="shared" si="2"/>
        <v>0</v>
      </c>
    </row>
    <row r="42" spans="1:44" x14ac:dyDescent="0.25">
      <c r="A42" s="55">
        <v>39</v>
      </c>
      <c r="B42" s="55" t="s">
        <v>1748</v>
      </c>
      <c r="C42" s="55" t="s">
        <v>1747</v>
      </c>
      <c r="D42" s="54"/>
      <c r="E42" s="2"/>
      <c r="F42" s="6"/>
      <c r="G42" s="6"/>
      <c r="H42" s="8" t="str">
        <f>IF(I42="","",IF($F$1="FEMA 2015",LOOKUP(I42,'2015 CC'!$A$3:$A$454,'2015 CC'!$B$3:$B$454),IF($F$1="FEMA 2017",LOOKUP(I42,'2017 CC'!$A$3:$A$462,'2017 CC'!$B$3:$B$462),"Input Description")))</f>
        <v/>
      </c>
      <c r="I42" s="8"/>
      <c r="J42" s="9">
        <f>IF(I42="",0,IF($F$1="FEMA 2015",LOOKUP(I42,'2015 CC'!$A$3:$A$454,'2015 CC'!$H$3:$H$454),IF($F$1="FEMA 2017",LOOKUP(I42,'2017 CC'!$A$3:$A$462,'2017 CC'!$H$3:$H$462),"Input Rate")))</f>
        <v>0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120">
        <f t="shared" si="1"/>
        <v>0</v>
      </c>
      <c r="AQ42" s="121">
        <f t="shared" si="2"/>
        <v>0</v>
      </c>
    </row>
    <row r="43" spans="1:44" x14ac:dyDescent="0.25">
      <c r="A43" s="55">
        <v>40</v>
      </c>
      <c r="B43" s="55" t="s">
        <v>1748</v>
      </c>
      <c r="C43" s="55" t="s">
        <v>1747</v>
      </c>
      <c r="D43" s="54"/>
      <c r="E43" s="2"/>
      <c r="F43" s="6"/>
      <c r="G43" s="6"/>
      <c r="H43" s="8" t="str">
        <f>IF(I43="","",IF($F$1="FEMA 2015",LOOKUP(I43,'2015 CC'!$A$3:$A$454,'2015 CC'!$B$3:$B$454),IF($F$1="FEMA 2017",LOOKUP(I43,'2017 CC'!$A$3:$A$462,'2017 CC'!$B$3:$B$462),"Input Description")))</f>
        <v/>
      </c>
      <c r="I43" s="8"/>
      <c r="J43" s="9">
        <f>IF(I43="",0,IF($F$1="FEMA 2015",LOOKUP(I43,'2015 CC'!$A$3:$A$454,'2015 CC'!$H$3:$H$454),IF($F$1="FEMA 2017",LOOKUP(I43,'2017 CC'!$A$3:$A$462,'2017 CC'!$H$3:$H$462),"Input Rate")))</f>
        <v>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20">
        <f t="shared" si="1"/>
        <v>0</v>
      </c>
      <c r="AQ43" s="121">
        <f t="shared" si="2"/>
        <v>0</v>
      </c>
    </row>
    <row r="45" spans="1:44" s="24" customFormat="1" x14ac:dyDescent="0.25">
      <c r="A45" s="38" t="s">
        <v>69</v>
      </c>
      <c r="B45" s="38"/>
      <c r="C45" s="38"/>
      <c r="D45" s="134" t="s">
        <v>65</v>
      </c>
      <c r="E45" s="63"/>
      <c r="F45" s="63"/>
      <c r="J45" s="25"/>
      <c r="AP45" s="409" t="s">
        <v>70</v>
      </c>
      <c r="AQ45" s="409"/>
      <c r="AR45" s="409"/>
    </row>
    <row r="46" spans="1:44" x14ac:dyDescent="0.25">
      <c r="AP46" s="265" t="s">
        <v>17</v>
      </c>
      <c r="AQ46" s="27" t="s">
        <v>16</v>
      </c>
      <c r="AR46" s="265" t="s">
        <v>38</v>
      </c>
    </row>
    <row r="47" spans="1:44" x14ac:dyDescent="0.25">
      <c r="A47" s="72"/>
      <c r="B47" s="72"/>
      <c r="C47" s="72"/>
      <c r="AP47" s="15">
        <f>SUM($AP$4:$AP$43)</f>
        <v>0</v>
      </c>
      <c r="AQ47" s="137">
        <f>SUM($AQ$4:$AQ$43)</f>
        <v>0</v>
      </c>
      <c r="AR47" s="123">
        <f>COUNTA(D4:D43)</f>
        <v>0</v>
      </c>
    </row>
    <row r="49" spans="7:44" x14ac:dyDescent="0.25">
      <c r="G49" s="19"/>
      <c r="H49" s="19"/>
      <c r="AO49" s="398" t="s">
        <v>54</v>
      </c>
      <c r="AP49" s="409" t="s">
        <v>1737</v>
      </c>
      <c r="AQ49" s="409"/>
      <c r="AR49" s="409"/>
    </row>
    <row r="50" spans="7:44" x14ac:dyDescent="0.25">
      <c r="G50" s="19"/>
      <c r="H50" s="19"/>
      <c r="AO50" s="398"/>
      <c r="AP50" s="265" t="s">
        <v>17</v>
      </c>
      <c r="AQ50" s="27" t="s">
        <v>16</v>
      </c>
      <c r="AR50" s="265" t="s">
        <v>38</v>
      </c>
    </row>
    <row r="51" spans="7:44" x14ac:dyDescent="0.25">
      <c r="AO51" s="286" t="str">
        <f>IF(TOTALS!$A$25="Input Damage Inventory Number","N/A",TOTALS!$A$25)</f>
        <v>N/A</v>
      </c>
      <c r="AP51" s="15">
        <f t="shared" ref="AP51:AP75" si="3">SUMIFS($AP$4:$AP$43,$B$4:$B$43,$AO51)</f>
        <v>0</v>
      </c>
      <c r="AQ51" s="137">
        <f t="shared" ref="AQ51:AQ75" si="4">SUMIFS($AQ$4:$AQ$43,$B$4:$B$43,$AO51)</f>
        <v>0</v>
      </c>
      <c r="AR51" s="123">
        <f t="shared" ref="AR51:AR75" si="5">COUNTIFS($B$4:$B$43,$AO51)</f>
        <v>0</v>
      </c>
    </row>
    <row r="52" spans="7:44" x14ac:dyDescent="0.25">
      <c r="AO52" s="286" t="str">
        <f>IF(TOTALS!$A$40="Input Damage Inventory Number","N/A",TOTALS!$A$40)</f>
        <v>N/A</v>
      </c>
      <c r="AP52" s="15">
        <f t="shared" si="3"/>
        <v>0</v>
      </c>
      <c r="AQ52" s="137">
        <f t="shared" si="4"/>
        <v>0</v>
      </c>
      <c r="AR52" s="123">
        <f t="shared" si="5"/>
        <v>0</v>
      </c>
    </row>
    <row r="53" spans="7:44" x14ac:dyDescent="0.25">
      <c r="AO53" s="286" t="str">
        <f>IF(TOTALS!$A$54="Input Damage Inventory Number","N/A",TOTALS!$A$54)</f>
        <v>N/A</v>
      </c>
      <c r="AP53" s="15">
        <f t="shared" si="3"/>
        <v>0</v>
      </c>
      <c r="AQ53" s="137">
        <f t="shared" si="4"/>
        <v>0</v>
      </c>
      <c r="AR53" s="123">
        <f t="shared" si="5"/>
        <v>0</v>
      </c>
    </row>
    <row r="54" spans="7:44" x14ac:dyDescent="0.25">
      <c r="AO54" s="286" t="str">
        <f>IF(TOTALS!$A$68="Input Damage Inventory Number","N/A",TOTALS!$A$68)</f>
        <v>N/A</v>
      </c>
      <c r="AP54" s="15">
        <f t="shared" si="3"/>
        <v>0</v>
      </c>
      <c r="AQ54" s="137">
        <f t="shared" si="4"/>
        <v>0</v>
      </c>
      <c r="AR54" s="123">
        <f t="shared" si="5"/>
        <v>0</v>
      </c>
    </row>
    <row r="55" spans="7:44" x14ac:dyDescent="0.25">
      <c r="AO55" s="286" t="str">
        <f>IF(TOTALS!$A$82="Input Damage Inventory Number","N/A",TOTALS!$A$82)</f>
        <v>N/A</v>
      </c>
      <c r="AP55" s="15">
        <f t="shared" si="3"/>
        <v>0</v>
      </c>
      <c r="AQ55" s="137">
        <f t="shared" si="4"/>
        <v>0</v>
      </c>
      <c r="AR55" s="123">
        <f t="shared" si="5"/>
        <v>0</v>
      </c>
    </row>
    <row r="56" spans="7:44" x14ac:dyDescent="0.25">
      <c r="AO56" s="286" t="str">
        <f>IF(TOTALS!$A$96="Input Damage Inventory Number","N/A",TOTALS!$A$96)</f>
        <v>N/A</v>
      </c>
      <c r="AP56" s="15">
        <f t="shared" si="3"/>
        <v>0</v>
      </c>
      <c r="AQ56" s="137">
        <f t="shared" si="4"/>
        <v>0</v>
      </c>
      <c r="AR56" s="123">
        <f t="shared" si="5"/>
        <v>0</v>
      </c>
    </row>
    <row r="57" spans="7:44" x14ac:dyDescent="0.25">
      <c r="AO57" s="286" t="str">
        <f>IF(TOTALS!$A$110="Input Damage Inventory Number","N/A",TOTALS!$A$110)</f>
        <v>N/A</v>
      </c>
      <c r="AP57" s="15">
        <f t="shared" si="3"/>
        <v>0</v>
      </c>
      <c r="AQ57" s="137">
        <f t="shared" si="4"/>
        <v>0</v>
      </c>
      <c r="AR57" s="123">
        <f t="shared" si="5"/>
        <v>0</v>
      </c>
    </row>
    <row r="58" spans="7:44" x14ac:dyDescent="0.25">
      <c r="AO58" s="286" t="str">
        <f>IF(TOTALS!$A$124="Input Damage Inventory Number","N/A",TOTALS!$A$124)</f>
        <v>N/A</v>
      </c>
      <c r="AP58" s="15">
        <f t="shared" si="3"/>
        <v>0</v>
      </c>
      <c r="AQ58" s="137">
        <f t="shared" si="4"/>
        <v>0</v>
      </c>
      <c r="AR58" s="123">
        <f t="shared" si="5"/>
        <v>0</v>
      </c>
    </row>
    <row r="59" spans="7:44" x14ac:dyDescent="0.25">
      <c r="AO59" s="286" t="str">
        <f>IF(TOTALS!$A$138="Input Damage Inventory Number","N/A",TOTALS!$A$138)</f>
        <v>N/A</v>
      </c>
      <c r="AP59" s="15">
        <f t="shared" si="3"/>
        <v>0</v>
      </c>
      <c r="AQ59" s="137">
        <f t="shared" si="4"/>
        <v>0</v>
      </c>
      <c r="AR59" s="123">
        <f t="shared" si="5"/>
        <v>0</v>
      </c>
    </row>
    <row r="60" spans="7:44" x14ac:dyDescent="0.25">
      <c r="AO60" s="286" t="str">
        <f>IF(TOTALS!$A$152="Input Damage Inventory Number","N/A",TOTALS!$A$152)</f>
        <v>N/A</v>
      </c>
      <c r="AP60" s="15">
        <f t="shared" si="3"/>
        <v>0</v>
      </c>
      <c r="AQ60" s="137">
        <f t="shared" si="4"/>
        <v>0</v>
      </c>
      <c r="AR60" s="123">
        <f t="shared" si="5"/>
        <v>0</v>
      </c>
    </row>
    <row r="61" spans="7:44" x14ac:dyDescent="0.25">
      <c r="AO61" s="286" t="str">
        <f>IF(TOTALS!$A$166="Input Damage Inventory Number","N/A",TOTALS!$A$166)</f>
        <v>N/A</v>
      </c>
      <c r="AP61" s="15">
        <f t="shared" si="3"/>
        <v>0</v>
      </c>
      <c r="AQ61" s="137">
        <f t="shared" si="4"/>
        <v>0</v>
      </c>
      <c r="AR61" s="123">
        <f t="shared" si="5"/>
        <v>0</v>
      </c>
    </row>
    <row r="62" spans="7:44" x14ac:dyDescent="0.25">
      <c r="AO62" s="286" t="str">
        <f>IF(TOTALS!$A$180="Input Damage Inventory Number","N/A",TOTALS!$A$180)</f>
        <v>N/A</v>
      </c>
      <c r="AP62" s="15">
        <f t="shared" si="3"/>
        <v>0</v>
      </c>
      <c r="AQ62" s="137">
        <f t="shared" si="4"/>
        <v>0</v>
      </c>
      <c r="AR62" s="123">
        <f t="shared" si="5"/>
        <v>0</v>
      </c>
    </row>
    <row r="63" spans="7:44" x14ac:dyDescent="0.25">
      <c r="AO63" s="286" t="str">
        <f>IF(TOTALS!$A$194="Input Damage Inventory Number","N/A",TOTALS!$A$194)</f>
        <v>N/A</v>
      </c>
      <c r="AP63" s="15">
        <f t="shared" si="3"/>
        <v>0</v>
      </c>
      <c r="AQ63" s="137">
        <f t="shared" si="4"/>
        <v>0</v>
      </c>
      <c r="AR63" s="123">
        <f t="shared" si="5"/>
        <v>0</v>
      </c>
    </row>
    <row r="64" spans="7:44" x14ac:dyDescent="0.25">
      <c r="AO64" s="286" t="str">
        <f>IF(TOTALS!$A$208="Input Damage Inventory Number","N/A",TOTALS!$A$208)</f>
        <v>N/A</v>
      </c>
      <c r="AP64" s="15">
        <f t="shared" si="3"/>
        <v>0</v>
      </c>
      <c r="AQ64" s="137">
        <f t="shared" si="4"/>
        <v>0</v>
      </c>
      <c r="AR64" s="123">
        <f t="shared" si="5"/>
        <v>0</v>
      </c>
    </row>
    <row r="65" spans="41:44" x14ac:dyDescent="0.25">
      <c r="AO65" s="286" t="str">
        <f>IF(TOTALS!$A$222="Input Damage Inventory Number","N/A",TOTALS!$A$222)</f>
        <v>N/A</v>
      </c>
      <c r="AP65" s="15">
        <f t="shared" si="3"/>
        <v>0</v>
      </c>
      <c r="AQ65" s="137">
        <f t="shared" si="4"/>
        <v>0</v>
      </c>
      <c r="AR65" s="123">
        <f t="shared" si="5"/>
        <v>0</v>
      </c>
    </row>
    <row r="66" spans="41:44" x14ac:dyDescent="0.25">
      <c r="AO66" s="286" t="str">
        <f>IF(TOTALS!$A$236="Input Damage Inventory Number","N/A",TOTALS!$A$236)</f>
        <v>N/A</v>
      </c>
      <c r="AP66" s="15">
        <f t="shared" si="3"/>
        <v>0</v>
      </c>
      <c r="AQ66" s="137">
        <f t="shared" si="4"/>
        <v>0</v>
      </c>
      <c r="AR66" s="123">
        <f t="shared" si="5"/>
        <v>0</v>
      </c>
    </row>
    <row r="67" spans="41:44" x14ac:dyDescent="0.25">
      <c r="AO67" s="286" t="str">
        <f>IF(TOTALS!$A$250="Input Damage Inventory Number","N/A",TOTALS!$A$250)</f>
        <v>N/A</v>
      </c>
      <c r="AP67" s="15">
        <f t="shared" si="3"/>
        <v>0</v>
      </c>
      <c r="AQ67" s="137">
        <f t="shared" si="4"/>
        <v>0</v>
      </c>
      <c r="AR67" s="123">
        <f t="shared" si="5"/>
        <v>0</v>
      </c>
    </row>
    <row r="68" spans="41:44" x14ac:dyDescent="0.25">
      <c r="AO68" s="286" t="str">
        <f>IF(TOTALS!$A$264="Input Damage Inventory Number","N/A",TOTALS!$A$264)</f>
        <v>N/A</v>
      </c>
      <c r="AP68" s="15">
        <f t="shared" si="3"/>
        <v>0</v>
      </c>
      <c r="AQ68" s="137">
        <f t="shared" si="4"/>
        <v>0</v>
      </c>
      <c r="AR68" s="123">
        <f t="shared" si="5"/>
        <v>0</v>
      </c>
    </row>
    <row r="69" spans="41:44" x14ac:dyDescent="0.25">
      <c r="AO69" s="286" t="str">
        <f>IF(TOTALS!$A$278="Input Damage Inventory Number","N/A",TOTALS!$A$278)</f>
        <v>N/A</v>
      </c>
      <c r="AP69" s="15">
        <f t="shared" si="3"/>
        <v>0</v>
      </c>
      <c r="AQ69" s="137">
        <f t="shared" si="4"/>
        <v>0</v>
      </c>
      <c r="AR69" s="123">
        <f t="shared" si="5"/>
        <v>0</v>
      </c>
    </row>
    <row r="70" spans="41:44" x14ac:dyDescent="0.25">
      <c r="AO70" s="286" t="str">
        <f>IF(TOTALS!$A$292="Input Damage Inventory Number","N/A",TOTALS!$A$292)</f>
        <v>N/A</v>
      </c>
      <c r="AP70" s="15">
        <f t="shared" si="3"/>
        <v>0</v>
      </c>
      <c r="AQ70" s="137">
        <f t="shared" si="4"/>
        <v>0</v>
      </c>
      <c r="AR70" s="123">
        <f t="shared" si="5"/>
        <v>0</v>
      </c>
    </row>
    <row r="71" spans="41:44" x14ac:dyDescent="0.25">
      <c r="AO71" s="286" t="str">
        <f>IF(TOTALS!$A$306="Input Damage Inventory Number","N/A",TOTALS!$A$306)</f>
        <v>N/A</v>
      </c>
      <c r="AP71" s="15">
        <f t="shared" si="3"/>
        <v>0</v>
      </c>
      <c r="AQ71" s="137">
        <f t="shared" si="4"/>
        <v>0</v>
      </c>
      <c r="AR71" s="123">
        <f t="shared" si="5"/>
        <v>0</v>
      </c>
    </row>
    <row r="72" spans="41:44" x14ac:dyDescent="0.25">
      <c r="AO72" s="286" t="str">
        <f>IF(TOTALS!$A$320="Input Damage Inventory Number","N/A",TOTALS!$A229)</f>
        <v>N/A</v>
      </c>
      <c r="AP72" s="15">
        <f t="shared" si="3"/>
        <v>0</v>
      </c>
      <c r="AQ72" s="137">
        <f t="shared" si="4"/>
        <v>0</v>
      </c>
      <c r="AR72" s="123">
        <f t="shared" si="5"/>
        <v>0</v>
      </c>
    </row>
    <row r="73" spans="41:44" x14ac:dyDescent="0.25">
      <c r="AO73" s="286" t="str">
        <f>IF(TOTALS!$A$334="Input Damage Inventory Number","N/A",TOTALS!$A230)</f>
        <v>N/A</v>
      </c>
      <c r="AP73" s="15">
        <f t="shared" si="3"/>
        <v>0</v>
      </c>
      <c r="AQ73" s="137">
        <f t="shared" si="4"/>
        <v>0</v>
      </c>
      <c r="AR73" s="123">
        <f t="shared" si="5"/>
        <v>0</v>
      </c>
    </row>
    <row r="74" spans="41:44" x14ac:dyDescent="0.25">
      <c r="AO74" s="286" t="str">
        <f>IF(TOTALS!$A$348="Input Damage Inventory Number","N/A",TOTALS!$A$348)</f>
        <v>N/A</v>
      </c>
      <c r="AP74" s="15">
        <f t="shared" si="3"/>
        <v>0</v>
      </c>
      <c r="AQ74" s="137">
        <f t="shared" si="4"/>
        <v>0</v>
      </c>
      <c r="AR74" s="123">
        <f t="shared" si="5"/>
        <v>0</v>
      </c>
    </row>
    <row r="75" spans="41:44" x14ac:dyDescent="0.25">
      <c r="AO75" s="286" t="str">
        <f>IF(TOTALS!$A$362="Input Damage Inventory Number","N/A",TOTALS!$A$362)</f>
        <v>N/A</v>
      </c>
      <c r="AP75" s="15">
        <f t="shared" si="3"/>
        <v>0</v>
      </c>
      <c r="AQ75" s="137">
        <f t="shared" si="4"/>
        <v>0</v>
      </c>
      <c r="AR75" s="123">
        <f t="shared" si="5"/>
        <v>0</v>
      </c>
    </row>
    <row r="81" spans="41:44" x14ac:dyDescent="0.25">
      <c r="AO81" s="398" t="s">
        <v>1729</v>
      </c>
      <c r="AP81" s="409" t="s">
        <v>1738</v>
      </c>
      <c r="AQ81" s="409"/>
      <c r="AR81" s="409"/>
    </row>
    <row r="82" spans="41:44" x14ac:dyDescent="0.25">
      <c r="AO82" s="398"/>
      <c r="AP82" s="265" t="s">
        <v>17</v>
      </c>
      <c r="AQ82" s="27" t="s">
        <v>16</v>
      </c>
      <c r="AR82" s="265" t="s">
        <v>38</v>
      </c>
    </row>
    <row r="83" spans="41:44" x14ac:dyDescent="0.25">
      <c r="AO83" s="264" t="str">
        <f>'DONATED LABOR'!AK173</f>
        <v>Fire</v>
      </c>
      <c r="AP83" s="15">
        <f>SUMIFS($AP$4:$AP$43,$C$4:$C$43,$AO83)</f>
        <v>0</v>
      </c>
      <c r="AQ83" s="137">
        <f>SUMIFS($AQ$4:$AQ$43,$C$4:$C$43,$AO83)</f>
        <v>0</v>
      </c>
      <c r="AR83" s="123">
        <f>COUNTIFS($C$4:$C$43,$AO83)</f>
        <v>0</v>
      </c>
    </row>
    <row r="84" spans="41:44" x14ac:dyDescent="0.25">
      <c r="AO84" s="266" t="str">
        <f>'DONATED LABOR'!AK174</f>
        <v>Police</v>
      </c>
      <c r="AP84" s="15">
        <f>SUMIFS($AP$4:$AP$43,$C$4:$C$43,$AO84)</f>
        <v>0</v>
      </c>
      <c r="AQ84" s="137">
        <f>SUMIFS($AQ$4:$AQ$43,$C$4:$C$43,$AO84)</f>
        <v>0</v>
      </c>
      <c r="AR84" s="123">
        <f>COUNTIFS($C$4:$C$43,$AO84)</f>
        <v>0</v>
      </c>
    </row>
    <row r="85" spans="41:44" x14ac:dyDescent="0.25">
      <c r="AO85" s="266" t="str">
        <f>'DONATED LABOR'!AK175</f>
        <v>Public Works</v>
      </c>
      <c r="AP85" s="15">
        <f>SUMIFS($AP$4:$AP$43,$C$4:$C$43,$AO85)</f>
        <v>0</v>
      </c>
      <c r="AQ85" s="137">
        <f>SUMIFS($AQ$4:$AQ$43,$C$4:$C$43,$AO85)</f>
        <v>0</v>
      </c>
      <c r="AR85" s="123">
        <f>COUNTIFS($C$4:$C$43,$AO85)</f>
        <v>0</v>
      </c>
    </row>
    <row r="86" spans="41:44" x14ac:dyDescent="0.25">
      <c r="AO86" s="266" t="str">
        <f>'DONATED LABOR'!AK176</f>
        <v>Maintenance</v>
      </c>
      <c r="AP86" s="15">
        <f>SUMIFS($AP$4:$AP$43,$C$4:$C$43,$AO86)</f>
        <v>0</v>
      </c>
      <c r="AQ86" s="137">
        <f>SUMIFS($AQ$4:$AQ$43,$C$4:$C$43,$AO86)</f>
        <v>0</v>
      </c>
      <c r="AR86" s="123">
        <f>COUNTIFS($C$4:$C$43,$AO86)</f>
        <v>0</v>
      </c>
    </row>
    <row r="87" spans="41:44" x14ac:dyDescent="0.25">
      <c r="AO87" s="266" t="str">
        <f>'DONATED LABOR'!AK177</f>
        <v>Select Dept</v>
      </c>
      <c r="AP87" s="15">
        <f>SUMIFS($AP$4:$AP$43,$C$4:$C$43,$AO87)</f>
        <v>0</v>
      </c>
      <c r="AQ87" s="137">
        <f>SUMIFS($AQ$4:$AQ$43,$C$4:$C$43,$AO87)</f>
        <v>0</v>
      </c>
      <c r="AR87" s="123">
        <f>COUNTIFS($C$4:$C$43,$AO87)</f>
        <v>40</v>
      </c>
    </row>
  </sheetData>
  <mergeCells count="5">
    <mergeCell ref="AP45:AR45"/>
    <mergeCell ref="AP49:AR49"/>
    <mergeCell ref="AO49:AO50"/>
    <mergeCell ref="AP81:AR81"/>
    <mergeCell ref="AO81:AO82"/>
  </mergeCells>
  <conditionalFormatting sqref="F1">
    <cfRule type="containsText" dxfId="3" priority="3" operator="containsText" text="Select Cost Codes">
      <formula>NOT(ISERROR(SEARCH("Select Cost Codes",F1)))</formula>
    </cfRule>
  </conditionalFormatting>
  <conditionalFormatting sqref="C4:C43">
    <cfRule type="containsText" dxfId="2" priority="2" operator="containsText" text="Select Dept">
      <formula>NOT(ISERROR(SEARCH("Select Dept",C4)))</formula>
    </cfRule>
  </conditionalFormatting>
  <conditionalFormatting sqref="B4:B43">
    <cfRule type="containsText" dxfId="1" priority="1" operator="containsText" text="Select DI #">
      <formula>NOT(ISERROR(SEARCH("Select DI #",B4)))</formula>
    </cfRule>
  </conditionalFormatting>
  <dataValidations count="3">
    <dataValidation type="list" allowBlank="1" showInputMessage="1" showErrorMessage="1" sqref="F1" xr:uid="{00000000-0002-0000-0700-000000000000}">
      <formula1>"Select Cost Codes,FEMA 2015,FEMA 2017,Other"</formula1>
    </dataValidation>
    <dataValidation type="list" allowBlank="1" showInputMessage="1" showErrorMessage="1" sqref="C4:C43" xr:uid="{00000000-0002-0000-0700-000001000000}">
      <formula1>$AO$83:$AO$87</formula1>
    </dataValidation>
    <dataValidation type="list" allowBlank="1" showInputMessage="1" showErrorMessage="1" sqref="B4:B43" xr:uid="{00000000-0002-0000-0700-000002000000}">
      <formula1>$AO$51:$AO$75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workbookViewId="0"/>
  </sheetViews>
  <sheetFormatPr defaultColWidth="9.140625" defaultRowHeight="15" x14ac:dyDescent="0.25"/>
  <cols>
    <col min="1" max="1" width="4.28515625" style="19" customWidth="1"/>
    <col min="2" max="2" width="11" style="19" customWidth="1"/>
    <col min="3" max="3" width="35.42578125" style="20" customWidth="1"/>
    <col min="4" max="4" width="11.85546875" style="49" bestFit="1" customWidth="1"/>
    <col min="5" max="5" width="29" style="20" customWidth="1"/>
    <col min="6" max="6" width="10.7109375" style="19" bestFit="1" customWidth="1"/>
    <col min="7" max="7" width="13.140625" style="22" bestFit="1" customWidth="1"/>
    <col min="8" max="8" width="7.28515625" style="79" bestFit="1" customWidth="1"/>
    <col min="9" max="9" width="20.140625" style="20" bestFit="1" customWidth="1"/>
    <col min="10" max="16384" width="9.140625" style="19"/>
  </cols>
  <sheetData>
    <row r="1" spans="1:9" x14ac:dyDescent="0.25">
      <c r="A1" s="28" t="s">
        <v>25</v>
      </c>
      <c r="B1" s="28" t="s">
        <v>54</v>
      </c>
      <c r="C1" s="46" t="s">
        <v>0</v>
      </c>
      <c r="D1" s="46" t="s">
        <v>9</v>
      </c>
      <c r="E1" s="46" t="s">
        <v>1</v>
      </c>
      <c r="F1" s="46" t="s">
        <v>2</v>
      </c>
      <c r="G1" s="47" t="s">
        <v>5</v>
      </c>
      <c r="H1" s="83" t="s">
        <v>26</v>
      </c>
      <c r="I1" s="48" t="s">
        <v>71</v>
      </c>
    </row>
    <row r="2" spans="1:9" x14ac:dyDescent="0.25">
      <c r="A2" s="45">
        <v>1</v>
      </c>
      <c r="B2" s="45" t="s">
        <v>1748</v>
      </c>
      <c r="F2" s="21"/>
      <c r="G2" s="150">
        <v>0</v>
      </c>
    </row>
    <row r="3" spans="1:9" x14ac:dyDescent="0.25">
      <c r="A3" s="45">
        <v>2</v>
      </c>
      <c r="B3" s="45" t="s">
        <v>1748</v>
      </c>
      <c r="F3" s="21"/>
      <c r="G3" s="150">
        <v>0</v>
      </c>
    </row>
    <row r="4" spans="1:9" x14ac:dyDescent="0.25">
      <c r="A4" s="45">
        <v>3</v>
      </c>
      <c r="B4" s="45" t="s">
        <v>1748</v>
      </c>
      <c r="F4" s="21"/>
      <c r="G4" s="150">
        <v>0</v>
      </c>
    </row>
    <row r="5" spans="1:9" x14ac:dyDescent="0.25">
      <c r="A5" s="45">
        <v>4</v>
      </c>
      <c r="B5" s="45" t="s">
        <v>1748</v>
      </c>
      <c r="F5" s="21"/>
      <c r="G5" s="150">
        <v>0</v>
      </c>
    </row>
    <row r="6" spans="1:9" x14ac:dyDescent="0.25">
      <c r="A6" s="45">
        <v>5</v>
      </c>
      <c r="B6" s="45" t="s">
        <v>1748</v>
      </c>
      <c r="F6" s="21"/>
      <c r="G6" s="150">
        <v>0</v>
      </c>
    </row>
    <row r="7" spans="1:9" x14ac:dyDescent="0.25">
      <c r="A7" s="45">
        <v>6</v>
      </c>
      <c r="B7" s="45" t="s">
        <v>1748</v>
      </c>
      <c r="F7" s="21"/>
      <c r="G7" s="150">
        <v>0</v>
      </c>
    </row>
    <row r="8" spans="1:9" x14ac:dyDescent="0.25">
      <c r="A8" s="45">
        <v>7</v>
      </c>
      <c r="B8" s="45" t="s">
        <v>1748</v>
      </c>
      <c r="F8" s="21"/>
      <c r="G8" s="150">
        <v>0</v>
      </c>
    </row>
    <row r="9" spans="1:9" x14ac:dyDescent="0.25">
      <c r="A9" s="45">
        <v>8</v>
      </c>
      <c r="B9" s="45" t="s">
        <v>1748</v>
      </c>
      <c r="F9" s="21"/>
      <c r="G9" s="150">
        <v>0</v>
      </c>
    </row>
    <row r="10" spans="1:9" x14ac:dyDescent="0.25">
      <c r="A10" s="45">
        <v>9</v>
      </c>
      <c r="B10" s="45" t="s">
        <v>1748</v>
      </c>
      <c r="F10" s="21"/>
      <c r="G10" s="150">
        <v>0</v>
      </c>
    </row>
    <row r="11" spans="1:9" x14ac:dyDescent="0.25">
      <c r="A11" s="45">
        <v>10</v>
      </c>
      <c r="B11" s="45" t="s">
        <v>1748</v>
      </c>
      <c r="F11" s="21"/>
      <c r="G11" s="150">
        <v>0</v>
      </c>
    </row>
    <row r="12" spans="1:9" x14ac:dyDescent="0.25">
      <c r="A12" s="45">
        <v>11</v>
      </c>
      <c r="B12" s="45" t="s">
        <v>1748</v>
      </c>
      <c r="F12" s="21"/>
      <c r="G12" s="150">
        <v>0</v>
      </c>
    </row>
    <row r="13" spans="1:9" x14ac:dyDescent="0.25">
      <c r="A13" s="45">
        <v>12</v>
      </c>
      <c r="B13" s="45" t="s">
        <v>1748</v>
      </c>
      <c r="F13" s="21"/>
      <c r="G13" s="150">
        <v>0</v>
      </c>
    </row>
    <row r="14" spans="1:9" x14ac:dyDescent="0.25">
      <c r="A14" s="45">
        <v>13</v>
      </c>
      <c r="B14" s="45" t="s">
        <v>1748</v>
      </c>
      <c r="F14" s="21"/>
      <c r="G14" s="150">
        <v>0</v>
      </c>
    </row>
    <row r="15" spans="1:9" x14ac:dyDescent="0.25">
      <c r="A15" s="45">
        <v>14</v>
      </c>
      <c r="B15" s="45" t="s">
        <v>1748</v>
      </c>
      <c r="F15" s="21"/>
      <c r="G15" s="150">
        <v>0</v>
      </c>
    </row>
    <row r="16" spans="1:9" x14ac:dyDescent="0.25">
      <c r="A16" s="45">
        <v>15</v>
      </c>
      <c r="B16" s="45" t="s">
        <v>1748</v>
      </c>
      <c r="F16" s="21"/>
      <c r="G16" s="150">
        <v>0</v>
      </c>
    </row>
    <row r="17" spans="1:9" x14ac:dyDescent="0.25">
      <c r="A17" s="45">
        <v>16</v>
      </c>
      <c r="B17" s="45" t="s">
        <v>1748</v>
      </c>
      <c r="F17" s="21"/>
      <c r="G17" s="150">
        <v>0</v>
      </c>
    </row>
    <row r="18" spans="1:9" x14ac:dyDescent="0.25">
      <c r="A18" s="45">
        <v>17</v>
      </c>
      <c r="B18" s="45" t="s">
        <v>1748</v>
      </c>
      <c r="F18" s="21"/>
      <c r="G18" s="150">
        <v>0</v>
      </c>
    </row>
    <row r="19" spans="1:9" x14ac:dyDescent="0.25">
      <c r="A19" s="45">
        <v>18</v>
      </c>
      <c r="B19" s="45" t="s">
        <v>1748</v>
      </c>
      <c r="F19" s="21"/>
      <c r="G19" s="150">
        <v>0</v>
      </c>
    </row>
    <row r="20" spans="1:9" x14ac:dyDescent="0.25">
      <c r="A20" s="45">
        <v>19</v>
      </c>
      <c r="B20" s="45" t="s">
        <v>1748</v>
      </c>
      <c r="F20" s="21"/>
      <c r="G20" s="150">
        <v>0</v>
      </c>
    </row>
    <row r="21" spans="1:9" x14ac:dyDescent="0.25">
      <c r="A21" s="45">
        <v>20</v>
      </c>
      <c r="B21" s="45" t="s">
        <v>1748</v>
      </c>
      <c r="F21" s="21"/>
      <c r="G21" s="150">
        <v>0</v>
      </c>
    </row>
    <row r="22" spans="1:9" x14ac:dyDescent="0.25">
      <c r="A22" s="85"/>
      <c r="B22" s="85"/>
      <c r="C22" s="87"/>
      <c r="D22" s="86"/>
      <c r="E22" s="87"/>
      <c r="F22" s="88"/>
      <c r="G22" s="141"/>
      <c r="H22" s="90"/>
      <c r="I22" s="87"/>
    </row>
    <row r="23" spans="1:9" x14ac:dyDescent="0.25">
      <c r="F23" s="21"/>
      <c r="G23" s="377" t="s">
        <v>5</v>
      </c>
      <c r="H23" s="138"/>
      <c r="I23" s="138"/>
    </row>
    <row r="24" spans="1:9" x14ac:dyDescent="0.25">
      <c r="F24" s="21"/>
      <c r="G24" s="379"/>
      <c r="H24" s="139"/>
      <c r="I24" s="139"/>
    </row>
    <row r="25" spans="1:9" x14ac:dyDescent="0.25">
      <c r="F25" s="21"/>
      <c r="G25" s="142">
        <f>SUM($G$2:$G$21)</f>
        <v>0</v>
      </c>
      <c r="H25" s="140"/>
      <c r="I25" s="140"/>
    </row>
    <row r="26" spans="1:9" x14ac:dyDescent="0.25">
      <c r="F26" s="21"/>
      <c r="G26" s="39"/>
      <c r="H26" s="138"/>
      <c r="I26" s="138"/>
    </row>
    <row r="27" spans="1:9" x14ac:dyDescent="0.25">
      <c r="C27" s="71"/>
      <c r="F27" s="398" t="s">
        <v>54</v>
      </c>
      <c r="G27" s="377" t="s">
        <v>72</v>
      </c>
      <c r="I27" s="138"/>
    </row>
    <row r="28" spans="1:9" x14ac:dyDescent="0.25">
      <c r="C28" s="71"/>
      <c r="F28" s="398"/>
      <c r="G28" s="379"/>
      <c r="I28" s="139"/>
    </row>
    <row r="29" spans="1:9" x14ac:dyDescent="0.25">
      <c r="C29" s="71"/>
      <c r="F29" s="286" t="str">
        <f>IF(TOTALS!$A$25="Input Damage Inventory Number","N/A",TOTALS!$A$25)</f>
        <v>N/A</v>
      </c>
      <c r="G29" s="142">
        <f t="shared" ref="G29:G53" si="0">SUMIFS($G$2:$G$21,$B$2:$B$21,$F29)</f>
        <v>0</v>
      </c>
      <c r="I29" s="140"/>
    </row>
    <row r="30" spans="1:9" x14ac:dyDescent="0.25">
      <c r="C30" s="71"/>
      <c r="F30" s="286" t="str">
        <f>IF(TOTALS!$A$40="Input Damage Inventory Number","N/A",TOTALS!$A$40)</f>
        <v>N/A</v>
      </c>
      <c r="G30" s="142">
        <f t="shared" si="0"/>
        <v>0</v>
      </c>
      <c r="I30" s="140"/>
    </row>
    <row r="31" spans="1:9" x14ac:dyDescent="0.25">
      <c r="C31" s="71"/>
      <c r="F31" s="286" t="str">
        <f>IF(TOTALS!$A$54="Input Damage Inventory Number","N/A",TOTALS!$A$54)</f>
        <v>N/A</v>
      </c>
      <c r="G31" s="142">
        <f t="shared" si="0"/>
        <v>0</v>
      </c>
      <c r="I31" s="140"/>
    </row>
    <row r="32" spans="1:9" x14ac:dyDescent="0.25">
      <c r="F32" s="286" t="str">
        <f>IF(TOTALS!$A$68="Input Damage Inventory Number","N/A",TOTALS!$A$68)</f>
        <v>N/A</v>
      </c>
      <c r="G32" s="142">
        <f t="shared" si="0"/>
        <v>0</v>
      </c>
    </row>
    <row r="33" spans="3:9" x14ac:dyDescent="0.25">
      <c r="F33" s="286" t="str">
        <f>IF(TOTALS!$A$82="Input Damage Inventory Number","N/A",TOTALS!$A$82)</f>
        <v>N/A</v>
      </c>
      <c r="G33" s="142">
        <f t="shared" si="0"/>
        <v>0</v>
      </c>
    </row>
    <row r="34" spans="3:9" x14ac:dyDescent="0.25">
      <c r="F34" s="286" t="str">
        <f>IF(TOTALS!$A$96="Input Damage Inventory Number","N/A",TOTALS!$A$96)</f>
        <v>N/A</v>
      </c>
      <c r="G34" s="142">
        <f t="shared" si="0"/>
        <v>0</v>
      </c>
    </row>
    <row r="35" spans="3:9" x14ac:dyDescent="0.25">
      <c r="F35" s="286" t="str">
        <f>IF(TOTALS!$A$110="Input Damage Inventory Number","N/A",TOTALS!$A$110)</f>
        <v>N/A</v>
      </c>
      <c r="G35" s="142">
        <f t="shared" si="0"/>
        <v>0</v>
      </c>
    </row>
    <row r="36" spans="3:9" x14ac:dyDescent="0.25">
      <c r="F36" s="286" t="str">
        <f>IF(TOTALS!$A$124="Input Damage Inventory Number","N/A",TOTALS!$A$124)</f>
        <v>N/A</v>
      </c>
      <c r="G36" s="142">
        <f t="shared" si="0"/>
        <v>0</v>
      </c>
    </row>
    <row r="37" spans="3:9" x14ac:dyDescent="0.25">
      <c r="C37" s="71"/>
      <c r="F37" s="286" t="str">
        <f>IF(TOTALS!$A$138="Input Damage Inventory Number","N/A",TOTALS!$A$138)</f>
        <v>N/A</v>
      </c>
      <c r="G37" s="142">
        <f t="shared" si="0"/>
        <v>0</v>
      </c>
      <c r="I37" s="140"/>
    </row>
    <row r="38" spans="3:9" x14ac:dyDescent="0.25">
      <c r="C38" s="71"/>
      <c r="F38" s="286" t="str">
        <f>IF(TOTALS!$A$152="Input Damage Inventory Number","N/A",TOTALS!$A$152)</f>
        <v>N/A</v>
      </c>
      <c r="G38" s="142">
        <f t="shared" si="0"/>
        <v>0</v>
      </c>
      <c r="I38" s="140"/>
    </row>
    <row r="39" spans="3:9" x14ac:dyDescent="0.25">
      <c r="C39" s="71"/>
      <c r="F39" s="286" t="str">
        <f>IF(TOTALS!$A$166="Input Damage Inventory Number","N/A",TOTALS!$A$166)</f>
        <v>N/A</v>
      </c>
      <c r="G39" s="142">
        <f t="shared" si="0"/>
        <v>0</v>
      </c>
      <c r="I39" s="140"/>
    </row>
    <row r="40" spans="3:9" x14ac:dyDescent="0.25">
      <c r="C40" s="71"/>
      <c r="F40" s="286" t="str">
        <f>IF(TOTALS!$A$180="Input Damage Inventory Number","N/A",TOTALS!$A$180)</f>
        <v>N/A</v>
      </c>
      <c r="G40" s="142">
        <f t="shared" si="0"/>
        <v>0</v>
      </c>
      <c r="I40" s="140"/>
    </row>
    <row r="41" spans="3:9" x14ac:dyDescent="0.25">
      <c r="C41" s="71"/>
      <c r="F41" s="286" t="str">
        <f>IF(TOTALS!$A$194="Input Damage Inventory Number","N/A",TOTALS!$A$194)</f>
        <v>N/A</v>
      </c>
      <c r="G41" s="142">
        <f t="shared" si="0"/>
        <v>0</v>
      </c>
      <c r="I41" s="140"/>
    </row>
    <row r="42" spans="3:9" x14ac:dyDescent="0.25">
      <c r="C42" s="71"/>
      <c r="F42" s="286" t="str">
        <f>IF(TOTALS!$A$208="Input Damage Inventory Number","N/A",TOTALS!$A$208)</f>
        <v>N/A</v>
      </c>
      <c r="G42" s="142">
        <f t="shared" si="0"/>
        <v>0</v>
      </c>
      <c r="I42" s="140"/>
    </row>
    <row r="43" spans="3:9" x14ac:dyDescent="0.25">
      <c r="C43" s="71"/>
      <c r="F43" s="286" t="str">
        <f>IF(TOTALS!$A$222="Input Damage Inventory Number","N/A",TOTALS!$A$222)</f>
        <v>N/A</v>
      </c>
      <c r="G43" s="142">
        <f t="shared" si="0"/>
        <v>0</v>
      </c>
      <c r="I43" s="140"/>
    </row>
    <row r="44" spans="3:9" x14ac:dyDescent="0.25">
      <c r="C44" s="71"/>
      <c r="F44" s="286" t="str">
        <f>IF(TOTALS!$A$236="Input Damage Inventory Number","N/A",TOTALS!$A$236)</f>
        <v>N/A</v>
      </c>
      <c r="G44" s="142">
        <f t="shared" si="0"/>
        <v>0</v>
      </c>
      <c r="I44" s="140"/>
    </row>
    <row r="45" spans="3:9" x14ac:dyDescent="0.25">
      <c r="C45" s="71"/>
      <c r="F45" s="286" t="str">
        <f>IF(TOTALS!$A$250="Input Damage Inventory Number","N/A",TOTALS!$A$250)</f>
        <v>N/A</v>
      </c>
      <c r="G45" s="142">
        <f t="shared" si="0"/>
        <v>0</v>
      </c>
      <c r="I45" s="140"/>
    </row>
    <row r="46" spans="3:9" x14ac:dyDescent="0.25">
      <c r="C46" s="71"/>
      <c r="F46" s="286" t="str">
        <f>IF(TOTALS!$A$264="Input Damage Inventory Number","N/A",TOTALS!$A$264)</f>
        <v>N/A</v>
      </c>
      <c r="G46" s="142">
        <f t="shared" si="0"/>
        <v>0</v>
      </c>
      <c r="I46" s="140"/>
    </row>
    <row r="47" spans="3:9" x14ac:dyDescent="0.25">
      <c r="C47" s="71"/>
      <c r="F47" s="286" t="str">
        <f>IF(TOTALS!$A$278="Input Damage Inventory Number","N/A",TOTALS!$A$278)</f>
        <v>N/A</v>
      </c>
      <c r="G47" s="142">
        <f t="shared" si="0"/>
        <v>0</v>
      </c>
      <c r="I47" s="140"/>
    </row>
    <row r="48" spans="3:9" x14ac:dyDescent="0.25">
      <c r="F48" s="286" t="str">
        <f>IF(TOTALS!$A$292="Input Damage Inventory Number","N/A",TOTALS!$A$292)</f>
        <v>N/A</v>
      </c>
      <c r="G48" s="142">
        <f t="shared" si="0"/>
        <v>0</v>
      </c>
      <c r="I48" s="140"/>
    </row>
    <row r="49" spans="6:7" x14ac:dyDescent="0.25">
      <c r="F49" s="286" t="str">
        <f>IF(TOTALS!$A$306="Input Damage Inventory Number","N/A",TOTALS!$A$306)</f>
        <v>N/A</v>
      </c>
      <c r="G49" s="142">
        <f t="shared" si="0"/>
        <v>0</v>
      </c>
    </row>
    <row r="50" spans="6:7" x14ac:dyDescent="0.25">
      <c r="F50" s="286" t="str">
        <f>IF(TOTALS!$A$320="Input Damage Inventory Number","N/A",TOTALS!$A207)</f>
        <v>N/A</v>
      </c>
      <c r="G50" s="142">
        <f t="shared" si="0"/>
        <v>0</v>
      </c>
    </row>
    <row r="51" spans="6:7" x14ac:dyDescent="0.25">
      <c r="F51" s="286" t="str">
        <f>IF(TOTALS!$A$334="Input Damage Inventory Number","N/A",TOTALS!$A208)</f>
        <v>N/A</v>
      </c>
      <c r="G51" s="142">
        <f t="shared" si="0"/>
        <v>0</v>
      </c>
    </row>
    <row r="52" spans="6:7" x14ac:dyDescent="0.25">
      <c r="F52" s="286" t="str">
        <f>IF(TOTALS!$A$348="Input Damage Inventory Number","N/A",TOTALS!$A$348)</f>
        <v>N/A</v>
      </c>
      <c r="G52" s="142">
        <f t="shared" si="0"/>
        <v>0</v>
      </c>
    </row>
    <row r="53" spans="6:7" x14ac:dyDescent="0.25">
      <c r="F53" s="286" t="str">
        <f>IF(TOTALS!$A$362="Input Damage Inventory Number","N/A",TOTALS!$A$362)</f>
        <v>N/A</v>
      </c>
      <c r="G53" s="142">
        <f t="shared" si="0"/>
        <v>0</v>
      </c>
    </row>
    <row r="54" spans="6:7" x14ac:dyDescent="0.25">
      <c r="F54" s="79"/>
    </row>
    <row r="55" spans="6:7" x14ac:dyDescent="0.25">
      <c r="F55" s="79"/>
    </row>
    <row r="56" spans="6:7" x14ac:dyDescent="0.25">
      <c r="F56" s="79"/>
    </row>
    <row r="57" spans="6:7" x14ac:dyDescent="0.25">
      <c r="F57" s="79"/>
    </row>
    <row r="58" spans="6:7" x14ac:dyDescent="0.25">
      <c r="F58" s="79"/>
    </row>
    <row r="59" spans="6:7" x14ac:dyDescent="0.25">
      <c r="F59" s="79"/>
    </row>
    <row r="60" spans="6:7" x14ac:dyDescent="0.25">
      <c r="F60" s="79"/>
    </row>
  </sheetData>
  <mergeCells count="3">
    <mergeCell ref="G23:G24"/>
    <mergeCell ref="G27:G28"/>
    <mergeCell ref="F27:F28"/>
  </mergeCells>
  <conditionalFormatting sqref="B2:B21">
    <cfRule type="containsText" dxfId="0" priority="1" operator="containsText" text="Select DI #">
      <formula>NOT(ISERROR(SEARCH("Select DI #",B2)))</formula>
    </cfRule>
  </conditionalFormatting>
  <dataValidations count="1">
    <dataValidation type="list" allowBlank="1" showInputMessage="1" showErrorMessage="1" sqref="B2:B21" xr:uid="{00000000-0002-0000-0800-000000000000}">
      <formula1>$F$29:$F$53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9"/>
  <sheetViews>
    <sheetView workbookViewId="0"/>
  </sheetViews>
  <sheetFormatPr defaultColWidth="9.140625" defaultRowHeight="15" x14ac:dyDescent="0.25"/>
  <cols>
    <col min="1" max="1" width="4.28515625" style="45" customWidth="1"/>
    <col min="2" max="2" width="16" style="72" customWidth="1"/>
    <col min="3" max="3" width="12.42578125" style="80" customWidth="1"/>
    <col min="4" max="4" width="27.28515625" style="72" customWidth="1"/>
    <col min="5" max="5" width="14.42578125" style="10" customWidth="1"/>
    <col min="6" max="6" width="12.42578125" style="75" customWidth="1"/>
    <col min="7" max="7" width="12.42578125" style="45" customWidth="1"/>
    <col min="8" max="8" width="12.42578125" style="146" customWidth="1"/>
    <col min="9" max="10" width="12.42578125" style="45" customWidth="1"/>
    <col min="11" max="11" width="12.42578125" style="75" customWidth="1"/>
    <col min="12" max="13" width="12.42578125" style="10" customWidth="1"/>
    <col min="14" max="14" width="10.42578125" style="72" bestFit="1" customWidth="1"/>
    <col min="15" max="15" width="32" style="72" customWidth="1"/>
    <col min="16" max="16384" width="9.140625" style="10"/>
  </cols>
  <sheetData>
    <row r="1" spans="1:15" s="60" customFormat="1" ht="30" x14ac:dyDescent="0.25">
      <c r="B1" s="59" t="s">
        <v>15</v>
      </c>
      <c r="C1" s="73" t="s">
        <v>2</v>
      </c>
      <c r="D1" s="59" t="s">
        <v>73</v>
      </c>
      <c r="E1" s="59" t="s">
        <v>50</v>
      </c>
      <c r="F1" s="74" t="s">
        <v>32</v>
      </c>
      <c r="G1" s="59" t="s">
        <v>31</v>
      </c>
      <c r="H1" s="145" t="s">
        <v>74</v>
      </c>
      <c r="I1" s="59" t="s">
        <v>27</v>
      </c>
      <c r="J1" s="59" t="s">
        <v>28</v>
      </c>
      <c r="K1" s="74" t="s">
        <v>29</v>
      </c>
      <c r="L1" s="59" t="s">
        <v>30</v>
      </c>
      <c r="M1" s="59" t="s">
        <v>5</v>
      </c>
      <c r="N1" s="59" t="s">
        <v>26</v>
      </c>
      <c r="O1" s="59" t="s">
        <v>71</v>
      </c>
    </row>
    <row r="2" spans="1:15" x14ac:dyDescent="0.25">
      <c r="A2" s="45">
        <v>1</v>
      </c>
      <c r="E2" s="11"/>
      <c r="F2" s="154"/>
      <c r="G2" s="11">
        <f t="shared" ref="G2:G11" si="0">E2*F2</f>
        <v>0</v>
      </c>
      <c r="J2" s="26"/>
      <c r="K2" s="154"/>
      <c r="L2" s="26">
        <f>K2*J2</f>
        <v>0</v>
      </c>
      <c r="M2" s="150">
        <f>G2+L2</f>
        <v>0</v>
      </c>
    </row>
    <row r="3" spans="1:15" x14ac:dyDescent="0.25">
      <c r="A3" s="45">
        <v>2</v>
      </c>
      <c r="E3" s="11"/>
      <c r="F3" s="154"/>
      <c r="G3" s="11">
        <f t="shared" si="0"/>
        <v>0</v>
      </c>
      <c r="J3" s="26"/>
      <c r="K3" s="154"/>
      <c r="L3" s="26">
        <f t="shared" ref="L3:L11" si="1">K3*J3</f>
        <v>0</v>
      </c>
      <c r="M3" s="150">
        <f t="shared" ref="M3:M11" si="2">G3+L3</f>
        <v>0</v>
      </c>
    </row>
    <row r="4" spans="1:15" x14ac:dyDescent="0.25">
      <c r="A4" s="45">
        <v>3</v>
      </c>
      <c r="E4" s="11"/>
      <c r="F4" s="154"/>
      <c r="G4" s="11">
        <f t="shared" si="0"/>
        <v>0</v>
      </c>
      <c r="J4" s="26"/>
      <c r="K4" s="154"/>
      <c r="L4" s="26">
        <f t="shared" si="1"/>
        <v>0</v>
      </c>
      <c r="M4" s="150">
        <f t="shared" si="2"/>
        <v>0</v>
      </c>
    </row>
    <row r="5" spans="1:15" x14ac:dyDescent="0.25">
      <c r="A5" s="45">
        <v>4</v>
      </c>
      <c r="E5" s="11"/>
      <c r="F5" s="154"/>
      <c r="G5" s="11">
        <f t="shared" si="0"/>
        <v>0</v>
      </c>
      <c r="J5" s="26"/>
      <c r="K5" s="154"/>
      <c r="L5" s="26">
        <f t="shared" si="1"/>
        <v>0</v>
      </c>
      <c r="M5" s="150">
        <f t="shared" si="2"/>
        <v>0</v>
      </c>
    </row>
    <row r="6" spans="1:15" x14ac:dyDescent="0.25">
      <c r="A6" s="45">
        <v>5</v>
      </c>
      <c r="E6" s="11"/>
      <c r="F6" s="154"/>
      <c r="G6" s="11">
        <f t="shared" si="0"/>
        <v>0</v>
      </c>
      <c r="J6" s="26"/>
      <c r="K6" s="154"/>
      <c r="L6" s="26">
        <f t="shared" si="1"/>
        <v>0</v>
      </c>
      <c r="M6" s="150">
        <f t="shared" si="2"/>
        <v>0</v>
      </c>
    </row>
    <row r="7" spans="1:15" x14ac:dyDescent="0.25">
      <c r="A7" s="45">
        <v>6</v>
      </c>
      <c r="E7" s="11"/>
      <c r="F7" s="154"/>
      <c r="G7" s="11">
        <f t="shared" si="0"/>
        <v>0</v>
      </c>
      <c r="J7" s="26"/>
      <c r="K7" s="154"/>
      <c r="L7" s="26">
        <f t="shared" si="1"/>
        <v>0</v>
      </c>
      <c r="M7" s="150">
        <f t="shared" si="2"/>
        <v>0</v>
      </c>
    </row>
    <row r="8" spans="1:15" x14ac:dyDescent="0.25">
      <c r="A8" s="45">
        <v>7</v>
      </c>
      <c r="E8" s="11"/>
      <c r="F8" s="154"/>
      <c r="G8" s="11">
        <f t="shared" si="0"/>
        <v>0</v>
      </c>
      <c r="J8" s="26"/>
      <c r="K8" s="154"/>
      <c r="L8" s="26">
        <f t="shared" si="1"/>
        <v>0</v>
      </c>
      <c r="M8" s="150">
        <f t="shared" si="2"/>
        <v>0</v>
      </c>
    </row>
    <row r="9" spans="1:15" x14ac:dyDescent="0.25">
      <c r="A9" s="45">
        <v>8</v>
      </c>
      <c r="B9" s="20"/>
      <c r="C9" s="81"/>
      <c r="D9" s="20"/>
      <c r="E9" s="26"/>
      <c r="F9" s="155"/>
      <c r="G9" s="26">
        <f t="shared" si="0"/>
        <v>0</v>
      </c>
      <c r="H9" s="147"/>
      <c r="I9" s="49"/>
      <c r="J9" s="26"/>
      <c r="K9" s="155"/>
      <c r="L9" s="26">
        <f t="shared" si="1"/>
        <v>0</v>
      </c>
      <c r="M9" s="150">
        <f t="shared" si="2"/>
        <v>0</v>
      </c>
    </row>
    <row r="10" spans="1:15" x14ac:dyDescent="0.25">
      <c r="A10" s="45">
        <v>9</v>
      </c>
      <c r="B10" s="20"/>
      <c r="C10" s="81"/>
      <c r="D10" s="20"/>
      <c r="E10" s="26"/>
      <c r="F10" s="155"/>
      <c r="G10" s="26">
        <f t="shared" si="0"/>
        <v>0</v>
      </c>
      <c r="H10" s="147"/>
      <c r="I10" s="62"/>
      <c r="J10" s="26"/>
      <c r="K10" s="155"/>
      <c r="L10" s="26">
        <f t="shared" si="1"/>
        <v>0</v>
      </c>
      <c r="M10" s="150">
        <f t="shared" si="2"/>
        <v>0</v>
      </c>
    </row>
    <row r="11" spans="1:15" x14ac:dyDescent="0.25">
      <c r="A11" s="45">
        <v>10</v>
      </c>
      <c r="B11" s="66"/>
      <c r="C11" s="82"/>
      <c r="D11" s="66"/>
      <c r="E11" s="63"/>
      <c r="F11" s="156"/>
      <c r="G11" s="64">
        <f t="shared" si="0"/>
        <v>0</v>
      </c>
      <c r="H11" s="148"/>
      <c r="I11" s="65"/>
      <c r="J11" s="64"/>
      <c r="K11" s="156"/>
      <c r="L11" s="64">
        <f t="shared" si="1"/>
        <v>0</v>
      </c>
      <c r="M11" s="152">
        <f t="shared" si="2"/>
        <v>0</v>
      </c>
      <c r="N11" s="66"/>
      <c r="O11" s="66"/>
    </row>
    <row r="12" spans="1:15" s="24" customFormat="1" x14ac:dyDescent="0.25">
      <c r="A12" s="85" t="s">
        <v>8</v>
      </c>
      <c r="B12" s="99"/>
      <c r="C12" s="92"/>
      <c r="D12" s="85"/>
      <c r="E12" s="93"/>
      <c r="F12" s="157">
        <f>SUM(F2:F11)</f>
        <v>0</v>
      </c>
      <c r="G12" s="94">
        <f>SUM(G2:G11)</f>
        <v>0</v>
      </c>
      <c r="H12" s="90"/>
      <c r="I12" s="95"/>
      <c r="J12" s="95"/>
      <c r="K12" s="157">
        <f>SUM(K2:K11)</f>
        <v>0</v>
      </c>
      <c r="L12" s="94">
        <f>SUM(L2:L11)</f>
        <v>0</v>
      </c>
      <c r="M12" s="89">
        <f>ROUND(SUM(M2:M11),2)</f>
        <v>0</v>
      </c>
      <c r="N12" s="85"/>
      <c r="O12" s="85"/>
    </row>
    <row r="13" spans="1:15" x14ac:dyDescent="0.25">
      <c r="A13" s="72"/>
      <c r="B13" s="20"/>
      <c r="C13" s="81"/>
      <c r="D13" s="20"/>
      <c r="E13" s="23"/>
      <c r="F13" s="96"/>
      <c r="G13" s="62"/>
      <c r="H13" s="79"/>
      <c r="I13" s="62"/>
      <c r="J13" s="62"/>
      <c r="K13" s="96"/>
      <c r="L13" s="23"/>
      <c r="M13" s="19"/>
      <c r="N13" s="20"/>
      <c r="O13" s="20"/>
    </row>
    <row r="14" spans="1:15" x14ac:dyDescent="0.25">
      <c r="A14" s="72" t="s">
        <v>42</v>
      </c>
      <c r="D14" s="97">
        <f>SUMPRODUCT(1/COUNTIF($B$2:$B$11,$B$2:$B$11 &amp; ""))-1</f>
        <v>0</v>
      </c>
      <c r="E14" s="61"/>
      <c r="F14" s="76"/>
      <c r="G14" s="58"/>
      <c r="H14" s="78"/>
      <c r="I14" s="58"/>
      <c r="J14" s="58"/>
      <c r="K14" s="76"/>
      <c r="L14" s="57"/>
      <c r="M14" s="11"/>
    </row>
    <row r="15" spans="1:15" x14ac:dyDescent="0.25">
      <c r="A15" s="72" t="s">
        <v>41</v>
      </c>
      <c r="D15" s="97">
        <f>SUMPRODUCT(1/COUNTIF($H$2:$H$11,$H$2:$H$11 &amp; ""))-1</f>
        <v>0</v>
      </c>
      <c r="F15" s="158"/>
    </row>
    <row r="16" spans="1:15" x14ac:dyDescent="0.25">
      <c r="A16" s="72"/>
    </row>
    <row r="17" spans="1:1" x14ac:dyDescent="0.25">
      <c r="A17" s="72"/>
    </row>
    <row r="18" spans="1:1" x14ac:dyDescent="0.25">
      <c r="A18" s="72"/>
    </row>
    <row r="19" spans="1:1" x14ac:dyDescent="0.25">
      <c r="A19" s="72"/>
    </row>
  </sheetData>
  <autoFilter ref="A1:O11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2"/>
  <sheetViews>
    <sheetView workbookViewId="0"/>
  </sheetViews>
  <sheetFormatPr defaultColWidth="9.140625" defaultRowHeight="15" x14ac:dyDescent="0.25"/>
  <cols>
    <col min="1" max="1" width="11.5703125" style="225" customWidth="1"/>
    <col min="2" max="2" width="29.7109375" style="227" customWidth="1"/>
    <col min="3" max="3" width="18.5703125" style="235" customWidth="1"/>
    <col min="4" max="4" width="11.5703125" style="225" customWidth="1"/>
    <col min="5" max="5" width="29.7109375" style="227" customWidth="1"/>
    <col min="6" max="9" width="21.5703125" style="227" customWidth="1"/>
    <col min="10" max="16384" width="9.140625" style="227"/>
  </cols>
  <sheetData>
    <row r="1" spans="1:9" ht="30" x14ac:dyDescent="0.25">
      <c r="A1" s="149" t="s">
        <v>1711</v>
      </c>
      <c r="B1" s="149" t="s">
        <v>1712</v>
      </c>
      <c r="C1" s="149" t="s">
        <v>1713</v>
      </c>
      <c r="D1" s="233" t="s">
        <v>1714</v>
      </c>
      <c r="E1" s="149" t="s">
        <v>1715</v>
      </c>
      <c r="F1" s="234" t="s">
        <v>1720</v>
      </c>
      <c r="G1" s="59" t="s">
        <v>1717</v>
      </c>
      <c r="H1" s="59" t="s">
        <v>1718</v>
      </c>
      <c r="I1" s="59" t="s">
        <v>1719</v>
      </c>
    </row>
    <row r="2" spans="1:9" x14ac:dyDescent="0.25">
      <c r="D2" s="226"/>
      <c r="F2" s="228"/>
      <c r="G2" s="228">
        <f>F2*0.05</f>
        <v>0</v>
      </c>
      <c r="H2" s="228">
        <f>F2*0.04</f>
        <v>0</v>
      </c>
      <c r="I2" s="228">
        <f>F2*0.01</f>
        <v>0</v>
      </c>
    </row>
    <row r="3" spans="1:9" x14ac:dyDescent="0.25">
      <c r="F3" s="228"/>
      <c r="G3" s="228">
        <f t="shared" ref="G3:G10" si="0">F3*0.05</f>
        <v>0</v>
      </c>
      <c r="H3" s="228">
        <f t="shared" ref="H3:H10" si="1">F3*0.04</f>
        <v>0</v>
      </c>
      <c r="I3" s="228">
        <f t="shared" ref="I3:I10" si="2">F3*0.01</f>
        <v>0</v>
      </c>
    </row>
    <row r="4" spans="1:9" x14ac:dyDescent="0.25">
      <c r="F4" s="228"/>
      <c r="G4" s="228">
        <f t="shared" si="0"/>
        <v>0</v>
      </c>
      <c r="H4" s="228">
        <f t="shared" si="1"/>
        <v>0</v>
      </c>
      <c r="I4" s="228">
        <f t="shared" si="2"/>
        <v>0</v>
      </c>
    </row>
    <row r="5" spans="1:9" x14ac:dyDescent="0.25">
      <c r="F5" s="228"/>
      <c r="G5" s="228">
        <f t="shared" si="0"/>
        <v>0</v>
      </c>
      <c r="H5" s="228">
        <f t="shared" si="1"/>
        <v>0</v>
      </c>
      <c r="I5" s="228">
        <f t="shared" si="2"/>
        <v>0</v>
      </c>
    </row>
    <row r="6" spans="1:9" x14ac:dyDescent="0.25">
      <c r="F6" s="228"/>
      <c r="G6" s="228">
        <f t="shared" si="0"/>
        <v>0</v>
      </c>
      <c r="H6" s="228">
        <f t="shared" si="1"/>
        <v>0</v>
      </c>
      <c r="I6" s="228">
        <f t="shared" si="2"/>
        <v>0</v>
      </c>
    </row>
    <row r="7" spans="1:9" x14ac:dyDescent="0.25">
      <c r="F7" s="228"/>
      <c r="G7" s="228">
        <f t="shared" si="0"/>
        <v>0</v>
      </c>
      <c r="H7" s="228">
        <f t="shared" si="1"/>
        <v>0</v>
      </c>
      <c r="I7" s="228">
        <f t="shared" si="2"/>
        <v>0</v>
      </c>
    </row>
    <row r="8" spans="1:9" x14ac:dyDescent="0.25">
      <c r="F8" s="228"/>
      <c r="G8" s="228">
        <f t="shared" si="0"/>
        <v>0</v>
      </c>
      <c r="H8" s="228">
        <f t="shared" si="1"/>
        <v>0</v>
      </c>
      <c r="I8" s="228">
        <f t="shared" si="2"/>
        <v>0</v>
      </c>
    </row>
    <row r="9" spans="1:9" x14ac:dyDescent="0.25">
      <c r="F9" s="228"/>
      <c r="G9" s="228">
        <f t="shared" si="0"/>
        <v>0</v>
      </c>
      <c r="H9" s="228">
        <f t="shared" si="1"/>
        <v>0</v>
      </c>
      <c r="I9" s="228">
        <f t="shared" si="2"/>
        <v>0</v>
      </c>
    </row>
    <row r="10" spans="1:9" x14ac:dyDescent="0.25">
      <c r="D10" s="226"/>
      <c r="F10" s="228"/>
      <c r="G10" s="228">
        <f t="shared" si="0"/>
        <v>0</v>
      </c>
      <c r="H10" s="228">
        <f t="shared" si="1"/>
        <v>0</v>
      </c>
      <c r="I10" s="228">
        <f t="shared" si="2"/>
        <v>0</v>
      </c>
    </row>
    <row r="11" spans="1:9" x14ac:dyDescent="0.25">
      <c r="D11" s="226"/>
      <c r="F11" s="228"/>
      <c r="G11" s="228">
        <f t="shared" ref="G11" si="3">F11*0.05</f>
        <v>0</v>
      </c>
      <c r="H11" s="228">
        <f t="shared" ref="H11" si="4">F11*0.04</f>
        <v>0</v>
      </c>
      <c r="I11" s="228">
        <f t="shared" ref="I11" si="5">F11*0.01</f>
        <v>0</v>
      </c>
    </row>
    <row r="12" spans="1:9" x14ac:dyDescent="0.25">
      <c r="A12" s="229"/>
      <c r="B12" s="230"/>
      <c r="C12" s="236"/>
      <c r="D12" s="237"/>
      <c r="E12" s="231" t="s">
        <v>1716</v>
      </c>
      <c r="F12" s="232">
        <f>SUM(F2:F11)</f>
        <v>0</v>
      </c>
      <c r="G12" s="232">
        <f>SUM(G2:G11)</f>
        <v>0</v>
      </c>
      <c r="H12" s="232">
        <f>SUM(H2:H11)</f>
        <v>0</v>
      </c>
      <c r="I12" s="232">
        <f>SUM(I2:I11)</f>
        <v>0</v>
      </c>
    </row>
  </sheetData>
  <dataValidations count="1">
    <dataValidation allowBlank="1" showInputMessage="1" showErrorMessage="1" prompt="Auto-generated when &quot;Total Eligible Project Amount&quot; (Column F) is entered." sqref="G1:I12 F12" xr:uid="{00000000-0002-0000-0A00-000000000000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"/>
  <sheetViews>
    <sheetView workbookViewId="0"/>
  </sheetViews>
  <sheetFormatPr defaultColWidth="9.140625" defaultRowHeight="15" x14ac:dyDescent="0.25"/>
  <cols>
    <col min="1" max="1" width="11.5703125" style="225" customWidth="1"/>
    <col min="2" max="2" width="29.7109375" style="227" customWidth="1"/>
    <col min="3" max="3" width="18.5703125" style="235" customWidth="1"/>
    <col min="4" max="4" width="11.5703125" style="225" customWidth="1"/>
    <col min="5" max="5" width="29.7109375" style="227" customWidth="1"/>
    <col min="6" max="7" width="21.5703125" style="227" customWidth="1"/>
    <col min="8" max="16384" width="9.140625" style="227"/>
  </cols>
  <sheetData>
    <row r="1" spans="1:7" ht="30" x14ac:dyDescent="0.25">
      <c r="A1" s="281" t="s">
        <v>1711</v>
      </c>
      <c r="B1" s="281" t="s">
        <v>1712</v>
      </c>
      <c r="C1" s="281" t="s">
        <v>1713</v>
      </c>
      <c r="D1" s="233" t="s">
        <v>1714</v>
      </c>
      <c r="E1" s="281" t="s">
        <v>1715</v>
      </c>
      <c r="F1" s="234" t="s">
        <v>1720</v>
      </c>
      <c r="G1" s="59" t="s">
        <v>1717</v>
      </c>
    </row>
    <row r="2" spans="1:7" x14ac:dyDescent="0.25">
      <c r="D2" s="226"/>
      <c r="F2" s="228"/>
      <c r="G2" s="228">
        <f>F2*0.05</f>
        <v>0</v>
      </c>
    </row>
    <row r="3" spans="1:7" x14ac:dyDescent="0.25">
      <c r="F3" s="228"/>
      <c r="G3" s="228">
        <f t="shared" ref="G3:G11" si="0">F3*0.05</f>
        <v>0</v>
      </c>
    </row>
    <row r="4" spans="1:7" x14ac:dyDescent="0.25">
      <c r="F4" s="228"/>
      <c r="G4" s="228">
        <f t="shared" si="0"/>
        <v>0</v>
      </c>
    </row>
    <row r="5" spans="1:7" x14ac:dyDescent="0.25">
      <c r="F5" s="228"/>
      <c r="G5" s="228">
        <f t="shared" si="0"/>
        <v>0</v>
      </c>
    </row>
    <row r="6" spans="1:7" x14ac:dyDescent="0.25">
      <c r="F6" s="228"/>
      <c r="G6" s="228">
        <f t="shared" si="0"/>
        <v>0</v>
      </c>
    </row>
    <row r="7" spans="1:7" x14ac:dyDescent="0.25">
      <c r="F7" s="228"/>
      <c r="G7" s="228">
        <f t="shared" si="0"/>
        <v>0</v>
      </c>
    </row>
    <row r="8" spans="1:7" x14ac:dyDescent="0.25">
      <c r="F8" s="228"/>
      <c r="G8" s="228">
        <f t="shared" si="0"/>
        <v>0</v>
      </c>
    </row>
    <row r="9" spans="1:7" x14ac:dyDescent="0.25">
      <c r="F9" s="228"/>
      <c r="G9" s="228">
        <f t="shared" si="0"/>
        <v>0</v>
      </c>
    </row>
    <row r="10" spans="1:7" x14ac:dyDescent="0.25">
      <c r="D10" s="226"/>
      <c r="F10" s="228"/>
      <c r="G10" s="228">
        <f t="shared" si="0"/>
        <v>0</v>
      </c>
    </row>
    <row r="11" spans="1:7" x14ac:dyDescent="0.25">
      <c r="D11" s="226"/>
      <c r="F11" s="228"/>
      <c r="G11" s="228">
        <f t="shared" si="0"/>
        <v>0</v>
      </c>
    </row>
    <row r="12" spans="1:7" x14ac:dyDescent="0.25">
      <c r="A12" s="229"/>
      <c r="B12" s="230"/>
      <c r="C12" s="236"/>
      <c r="D12" s="237"/>
      <c r="E12" s="231" t="s">
        <v>1716</v>
      </c>
      <c r="F12" s="232">
        <f>SUM(F2:F11)</f>
        <v>0</v>
      </c>
      <c r="G12" s="232">
        <f>SUM(G2:G11)</f>
        <v>0</v>
      </c>
    </row>
  </sheetData>
  <dataValidations count="1">
    <dataValidation allowBlank="1" showInputMessage="1" showErrorMessage="1" prompt="Auto-generated when &quot;Total Eligible Project Amount&quot; (Column F) is entered." sqref="G1:G12 F12" xr:uid="{00000000-0002-0000-0B00-000000000000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5"/>
  <sheetViews>
    <sheetView workbookViewId="0"/>
  </sheetViews>
  <sheetFormatPr defaultRowHeight="15" x14ac:dyDescent="0.25"/>
  <cols>
    <col min="1" max="1" width="3" bestFit="1" customWidth="1"/>
    <col min="2" max="2" width="16.140625" customWidth="1"/>
    <col min="3" max="3" width="29.5703125" customWidth="1"/>
    <col min="4" max="4" width="22" bestFit="1" customWidth="1"/>
    <col min="5" max="5" width="31.5703125" customWidth="1"/>
    <col min="6" max="6" width="13.140625" bestFit="1" customWidth="1"/>
    <col min="7" max="7" width="5.85546875" bestFit="1" customWidth="1"/>
    <col min="8" max="8" width="13.42578125" bestFit="1" customWidth="1"/>
    <col min="9" max="9" width="25.85546875" bestFit="1" customWidth="1"/>
  </cols>
  <sheetData>
    <row r="1" spans="1:9" x14ac:dyDescent="0.25">
      <c r="A1" s="28" t="s">
        <v>25</v>
      </c>
      <c r="B1" s="28" t="s">
        <v>54</v>
      </c>
      <c r="C1" s="28" t="s">
        <v>1726</v>
      </c>
      <c r="D1" s="28" t="s">
        <v>1727</v>
      </c>
      <c r="E1" s="28" t="s">
        <v>1728</v>
      </c>
      <c r="F1" s="29" t="s">
        <v>49</v>
      </c>
      <c r="G1" s="77" t="s">
        <v>26</v>
      </c>
      <c r="H1" s="28" t="s">
        <v>71</v>
      </c>
      <c r="I1" s="28" t="s">
        <v>1725</v>
      </c>
    </row>
    <row r="2" spans="1:9" x14ac:dyDescent="0.25">
      <c r="A2" s="45">
        <v>1</v>
      </c>
      <c r="B2" s="45"/>
      <c r="C2" s="72"/>
      <c r="D2" s="45"/>
      <c r="E2" s="72"/>
      <c r="F2" s="151">
        <v>0</v>
      </c>
      <c r="G2" s="78"/>
      <c r="H2" s="72"/>
    </row>
    <row r="3" spans="1:9" x14ac:dyDescent="0.25">
      <c r="A3" s="45">
        <v>2</v>
      </c>
      <c r="B3" s="45"/>
      <c r="C3" s="72"/>
      <c r="D3" s="45"/>
      <c r="E3" s="72"/>
      <c r="F3" s="151">
        <v>0</v>
      </c>
      <c r="G3" s="78"/>
      <c r="H3" s="72"/>
    </row>
    <row r="4" spans="1:9" x14ac:dyDescent="0.25">
      <c r="A4" s="45">
        <v>3</v>
      </c>
      <c r="B4" s="45"/>
      <c r="C4" s="72"/>
      <c r="D4" s="45"/>
      <c r="E4" s="72"/>
      <c r="F4" s="151">
        <v>0</v>
      </c>
      <c r="G4" s="78"/>
      <c r="H4" s="72"/>
    </row>
    <row r="5" spans="1:9" x14ac:dyDescent="0.25">
      <c r="A5" s="45">
        <v>4</v>
      </c>
      <c r="B5" s="45"/>
      <c r="C5" s="72"/>
      <c r="D5" s="45"/>
      <c r="E5" s="72"/>
      <c r="F5" s="151">
        <v>0</v>
      </c>
      <c r="G5" s="78"/>
      <c r="H5" s="72"/>
    </row>
    <row r="6" spans="1:9" x14ac:dyDescent="0.25">
      <c r="A6" s="45">
        <v>5</v>
      </c>
      <c r="B6" s="45"/>
      <c r="C6" s="72"/>
      <c r="D6" s="45"/>
      <c r="E6" s="72"/>
      <c r="F6" s="151">
        <v>0</v>
      </c>
      <c r="G6" s="78"/>
      <c r="H6" s="72"/>
    </row>
    <row r="7" spans="1:9" x14ac:dyDescent="0.25">
      <c r="A7" s="45">
        <v>6</v>
      </c>
      <c r="B7" s="45"/>
      <c r="C7" s="72"/>
      <c r="D7" s="45"/>
      <c r="E7" s="72"/>
      <c r="F7" s="151">
        <v>0</v>
      </c>
      <c r="G7" s="78"/>
      <c r="H7" s="72"/>
    </row>
    <row r="8" spans="1:9" x14ac:dyDescent="0.25">
      <c r="A8" s="45">
        <v>7</v>
      </c>
      <c r="B8" s="45"/>
      <c r="C8" s="72"/>
      <c r="D8" s="45"/>
      <c r="E8" s="72"/>
      <c r="F8" s="151">
        <v>0</v>
      </c>
      <c r="G8" s="78"/>
      <c r="H8" s="72"/>
    </row>
    <row r="9" spans="1:9" x14ac:dyDescent="0.25">
      <c r="A9" s="45">
        <v>8</v>
      </c>
      <c r="B9" s="45"/>
      <c r="C9" s="72"/>
      <c r="D9" s="45"/>
      <c r="E9" s="72"/>
      <c r="F9" s="151">
        <v>0</v>
      </c>
      <c r="G9" s="78"/>
      <c r="H9" s="72"/>
    </row>
    <row r="10" spans="1:9" x14ac:dyDescent="0.25">
      <c r="A10" s="45">
        <v>9</v>
      </c>
      <c r="B10" s="45"/>
      <c r="C10" s="72"/>
      <c r="D10" s="45"/>
      <c r="E10" s="72"/>
      <c r="F10" s="151">
        <v>0</v>
      </c>
      <c r="G10" s="78"/>
      <c r="H10" s="72"/>
    </row>
    <row r="11" spans="1:9" x14ac:dyDescent="0.25">
      <c r="A11" s="45">
        <v>10</v>
      </c>
      <c r="B11" s="45"/>
      <c r="C11" s="72"/>
      <c r="D11" s="45"/>
      <c r="E11" s="72"/>
      <c r="F11" s="151">
        <v>0</v>
      </c>
      <c r="G11" s="78"/>
      <c r="H11" s="72"/>
    </row>
    <row r="12" spans="1:9" x14ac:dyDescent="0.25">
      <c r="A12" s="45">
        <v>11</v>
      </c>
      <c r="B12" s="45"/>
      <c r="C12" s="72"/>
      <c r="D12" s="45"/>
      <c r="E12" s="72"/>
      <c r="F12" s="151">
        <v>0</v>
      </c>
      <c r="G12" s="78"/>
      <c r="H12" s="72"/>
    </row>
    <row r="13" spans="1:9" x14ac:dyDescent="0.25">
      <c r="A13" s="45">
        <v>12</v>
      </c>
      <c r="B13" s="45"/>
      <c r="C13" s="72"/>
      <c r="D13" s="45"/>
      <c r="E13" s="72"/>
      <c r="F13" s="151">
        <v>0</v>
      </c>
      <c r="G13" s="78"/>
      <c r="H13" s="72"/>
    </row>
    <row r="14" spans="1:9" x14ac:dyDescent="0.25">
      <c r="A14" s="45">
        <v>13</v>
      </c>
      <c r="B14" s="45"/>
      <c r="C14" s="72"/>
      <c r="D14" s="45"/>
      <c r="E14" s="72"/>
      <c r="F14" s="151">
        <v>0</v>
      </c>
      <c r="G14" s="78"/>
      <c r="H14" s="72"/>
    </row>
    <row r="15" spans="1:9" x14ac:dyDescent="0.25">
      <c r="A15" s="45">
        <v>14</v>
      </c>
      <c r="B15" s="45"/>
      <c r="C15" s="72"/>
      <c r="D15" s="45"/>
      <c r="E15" s="72"/>
      <c r="F15" s="151">
        <v>0</v>
      </c>
      <c r="G15" s="78"/>
      <c r="H15" s="72"/>
    </row>
    <row r="16" spans="1:9" x14ac:dyDescent="0.25">
      <c r="A16" s="45">
        <v>15</v>
      </c>
      <c r="B16" s="45"/>
      <c r="C16" s="72"/>
      <c r="D16" s="45"/>
      <c r="E16" s="72"/>
      <c r="F16" s="151">
        <v>0</v>
      </c>
      <c r="G16" s="78"/>
      <c r="H16" s="72"/>
    </row>
    <row r="17" spans="1:9" x14ac:dyDescent="0.25">
      <c r="A17" s="45">
        <v>16</v>
      </c>
      <c r="B17" s="45"/>
      <c r="C17" s="72"/>
      <c r="D17" s="45"/>
      <c r="E17" s="72"/>
      <c r="F17" s="151">
        <v>0</v>
      </c>
      <c r="G17" s="78"/>
      <c r="H17" s="72"/>
    </row>
    <row r="18" spans="1:9" x14ac:dyDescent="0.25">
      <c r="A18" s="45">
        <v>17</v>
      </c>
      <c r="B18" s="45"/>
      <c r="C18" s="72"/>
      <c r="D18" s="45"/>
      <c r="E18" s="72"/>
      <c r="F18" s="151">
        <v>0</v>
      </c>
      <c r="G18" s="78"/>
      <c r="H18" s="72"/>
    </row>
    <row r="19" spans="1:9" x14ac:dyDescent="0.25">
      <c r="A19" s="45">
        <v>18</v>
      </c>
      <c r="B19" s="45"/>
      <c r="C19" s="72"/>
      <c r="D19" s="45"/>
      <c r="E19" s="72"/>
      <c r="F19" s="151">
        <v>0</v>
      </c>
      <c r="G19" s="78"/>
      <c r="H19" s="72"/>
    </row>
    <row r="20" spans="1:9" x14ac:dyDescent="0.25">
      <c r="A20" s="45">
        <v>19</v>
      </c>
      <c r="B20" s="45"/>
      <c r="C20" s="72"/>
      <c r="D20" s="45"/>
      <c r="E20" s="72"/>
      <c r="F20" s="151">
        <v>0</v>
      </c>
      <c r="G20" s="78"/>
      <c r="H20" s="72"/>
    </row>
    <row r="21" spans="1:9" x14ac:dyDescent="0.25">
      <c r="A21" s="45">
        <v>20</v>
      </c>
      <c r="B21" s="45"/>
      <c r="C21" s="72"/>
      <c r="D21" s="45"/>
      <c r="E21" s="72"/>
      <c r="F21" s="151">
        <v>0</v>
      </c>
      <c r="G21" s="78"/>
      <c r="H21" s="72"/>
    </row>
    <row r="22" spans="1:9" x14ac:dyDescent="0.25">
      <c r="A22" s="85"/>
      <c r="B22" s="85"/>
      <c r="C22" s="99"/>
      <c r="D22" s="91"/>
      <c r="E22" s="85"/>
      <c r="F22" s="143"/>
      <c r="G22" s="90"/>
      <c r="H22" s="85"/>
      <c r="I22" s="85"/>
    </row>
    <row r="23" spans="1:9" x14ac:dyDescent="0.25">
      <c r="A23" s="10"/>
      <c r="B23" s="10"/>
      <c r="C23" s="72"/>
      <c r="D23" s="45"/>
      <c r="E23" s="72"/>
      <c r="F23" s="377" t="s">
        <v>5</v>
      </c>
      <c r="G23" s="138"/>
      <c r="H23" s="72"/>
    </row>
    <row r="24" spans="1:9" x14ac:dyDescent="0.25">
      <c r="A24" s="10"/>
      <c r="B24" s="10"/>
      <c r="C24" s="72"/>
      <c r="D24" s="45"/>
      <c r="E24" s="72"/>
      <c r="F24" s="379"/>
      <c r="G24" s="139"/>
      <c r="H24" s="72"/>
    </row>
    <row r="25" spans="1:9" x14ac:dyDescent="0.25">
      <c r="A25" s="10"/>
      <c r="B25" s="10"/>
      <c r="C25" s="72"/>
      <c r="D25" s="45"/>
      <c r="E25" s="72"/>
      <c r="F25" s="142">
        <f>SUM($F$2:$F$21)</f>
        <v>0</v>
      </c>
      <c r="G25" s="140"/>
      <c r="H25" s="72"/>
    </row>
  </sheetData>
  <mergeCells count="1">
    <mergeCell ref="F23:F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64"/>
  <sheetViews>
    <sheetView workbookViewId="0"/>
  </sheetViews>
  <sheetFormatPr defaultRowHeight="15" x14ac:dyDescent="0.25"/>
  <cols>
    <col min="1" max="1" width="14.85546875" style="168" bestFit="1" customWidth="1"/>
    <col min="2" max="2" width="39.7109375" style="165" bestFit="1" customWidth="1"/>
    <col min="3" max="3" width="26.5703125" style="165" customWidth="1"/>
    <col min="4" max="4" width="27.5703125" bestFit="1" customWidth="1"/>
    <col min="5" max="5" width="11.28515625" bestFit="1" customWidth="1"/>
    <col min="6" max="6" width="50.5703125" style="165" customWidth="1"/>
    <col min="7" max="7" width="5.7109375" bestFit="1" customWidth="1"/>
    <col min="8" max="8" width="12" bestFit="1" customWidth="1"/>
  </cols>
  <sheetData>
    <row r="1" spans="1:8" x14ac:dyDescent="0.25">
      <c r="A1" s="209" t="s">
        <v>77</v>
      </c>
      <c r="B1" s="210" t="s">
        <v>78</v>
      </c>
      <c r="C1" s="210" t="s">
        <v>79</v>
      </c>
      <c r="D1" s="211" t="s">
        <v>80</v>
      </c>
      <c r="E1" s="211" t="s">
        <v>81</v>
      </c>
      <c r="F1" s="210" t="s">
        <v>82</v>
      </c>
      <c r="G1" s="211" t="s">
        <v>83</v>
      </c>
      <c r="H1" s="211" t="s">
        <v>84</v>
      </c>
    </row>
    <row r="2" spans="1:8" x14ac:dyDescent="0.25">
      <c r="A2" s="209" t="s">
        <v>85</v>
      </c>
      <c r="B2" s="212" t="s">
        <v>86</v>
      </c>
      <c r="C2" s="212" t="s">
        <v>79</v>
      </c>
      <c r="D2" s="213" t="s">
        <v>87</v>
      </c>
      <c r="E2" s="213" t="s">
        <v>81</v>
      </c>
      <c r="F2" s="212" t="s">
        <v>82</v>
      </c>
      <c r="G2" s="213" t="s">
        <v>83</v>
      </c>
      <c r="H2" s="213" t="s">
        <v>84</v>
      </c>
    </row>
    <row r="3" spans="1:8" x14ac:dyDescent="0.25">
      <c r="A3" s="214">
        <v>8010</v>
      </c>
      <c r="B3" s="215" t="s">
        <v>88</v>
      </c>
      <c r="C3" s="215" t="s">
        <v>89</v>
      </c>
      <c r="D3" s="216" t="s">
        <v>90</v>
      </c>
      <c r="E3" s="216" t="s">
        <v>91</v>
      </c>
      <c r="F3" s="215" t="s">
        <v>92</v>
      </c>
      <c r="G3" s="216" t="s">
        <v>93</v>
      </c>
      <c r="H3" s="217">
        <v>1.25</v>
      </c>
    </row>
    <row r="4" spans="1:8" x14ac:dyDescent="0.25">
      <c r="A4" s="214">
        <v>8011</v>
      </c>
      <c r="B4" s="215" t="s">
        <v>88</v>
      </c>
      <c r="C4" s="215" t="s">
        <v>89</v>
      </c>
      <c r="D4" s="216" t="s">
        <v>94</v>
      </c>
      <c r="E4" s="216" t="s">
        <v>95</v>
      </c>
      <c r="F4" s="215" t="s">
        <v>92</v>
      </c>
      <c r="G4" s="216" t="s">
        <v>93</v>
      </c>
      <c r="H4" s="217">
        <v>9</v>
      </c>
    </row>
    <row r="5" spans="1:8" x14ac:dyDescent="0.25">
      <c r="A5" s="214">
        <v>8012</v>
      </c>
      <c r="B5" s="215" t="s">
        <v>88</v>
      </c>
      <c r="C5" s="215" t="s">
        <v>89</v>
      </c>
      <c r="D5" s="216" t="s">
        <v>96</v>
      </c>
      <c r="E5" s="216" t="s">
        <v>97</v>
      </c>
      <c r="F5" s="215" t="s">
        <v>92</v>
      </c>
      <c r="G5" s="216" t="s">
        <v>93</v>
      </c>
      <c r="H5" s="217">
        <v>11.25</v>
      </c>
    </row>
    <row r="6" spans="1:8" x14ac:dyDescent="0.25">
      <c r="A6" s="214">
        <v>8013</v>
      </c>
      <c r="B6" s="215" t="s">
        <v>88</v>
      </c>
      <c r="C6" s="215" t="s">
        <v>89</v>
      </c>
      <c r="D6" s="215" t="s">
        <v>98</v>
      </c>
      <c r="E6" s="216" t="s">
        <v>99</v>
      </c>
      <c r="F6" s="215" t="s">
        <v>92</v>
      </c>
      <c r="G6" s="216" t="s">
        <v>93</v>
      </c>
      <c r="H6" s="217">
        <v>24</v>
      </c>
    </row>
    <row r="7" spans="1:8" x14ac:dyDescent="0.25">
      <c r="A7" s="214">
        <v>8014</v>
      </c>
      <c r="B7" s="215" t="s">
        <v>88</v>
      </c>
      <c r="C7" s="215" t="s">
        <v>89</v>
      </c>
      <c r="D7" s="216" t="s">
        <v>100</v>
      </c>
      <c r="E7" s="216" t="s">
        <v>101</v>
      </c>
      <c r="F7" s="215" t="s">
        <v>92</v>
      </c>
      <c r="G7" s="216" t="s">
        <v>93</v>
      </c>
      <c r="H7" s="217">
        <v>34</v>
      </c>
    </row>
    <row r="8" spans="1:8" x14ac:dyDescent="0.25">
      <c r="A8" s="214">
        <v>8015</v>
      </c>
      <c r="B8" s="215" t="s">
        <v>88</v>
      </c>
      <c r="C8" s="215" t="s">
        <v>89</v>
      </c>
      <c r="D8" s="216" t="s">
        <v>102</v>
      </c>
      <c r="E8" s="216" t="s">
        <v>103</v>
      </c>
      <c r="F8" s="215" t="s">
        <v>92</v>
      </c>
      <c r="G8" s="216" t="s">
        <v>93</v>
      </c>
      <c r="H8" s="217">
        <v>57</v>
      </c>
    </row>
    <row r="9" spans="1:8" x14ac:dyDescent="0.25">
      <c r="A9" s="214">
        <v>8016</v>
      </c>
      <c r="B9" s="215" t="s">
        <v>88</v>
      </c>
      <c r="C9" s="215" t="s">
        <v>89</v>
      </c>
      <c r="D9" s="216" t="s">
        <v>104</v>
      </c>
      <c r="E9" s="216" t="s">
        <v>105</v>
      </c>
      <c r="F9" s="215" t="s">
        <v>92</v>
      </c>
      <c r="G9" s="216" t="s">
        <v>93</v>
      </c>
      <c r="H9" s="217">
        <v>58.5</v>
      </c>
    </row>
    <row r="10" spans="1:8" x14ac:dyDescent="0.25">
      <c r="A10" s="214">
        <v>8017</v>
      </c>
      <c r="B10" s="215" t="s">
        <v>88</v>
      </c>
      <c r="C10" s="215" t="s">
        <v>89</v>
      </c>
      <c r="D10" s="216" t="s">
        <v>106</v>
      </c>
      <c r="E10" s="216" t="s">
        <v>107</v>
      </c>
      <c r="F10" s="215" t="s">
        <v>92</v>
      </c>
      <c r="G10" s="216" t="s">
        <v>93</v>
      </c>
      <c r="H10" s="217">
        <v>98</v>
      </c>
    </row>
    <row r="11" spans="1:8" x14ac:dyDescent="0.25">
      <c r="A11" s="214">
        <v>8040</v>
      </c>
      <c r="B11" s="215" t="s">
        <v>108</v>
      </c>
      <c r="C11" s="215"/>
      <c r="D11" s="216"/>
      <c r="E11" s="216" t="s">
        <v>109</v>
      </c>
      <c r="F11" s="215"/>
      <c r="G11" s="216" t="s">
        <v>93</v>
      </c>
      <c r="H11" s="217">
        <v>32.75</v>
      </c>
    </row>
    <row r="12" spans="1:8" x14ac:dyDescent="0.25">
      <c r="A12" s="214">
        <v>8041</v>
      </c>
      <c r="B12" s="215" t="s">
        <v>108</v>
      </c>
      <c r="C12" s="215"/>
      <c r="D12" s="216"/>
      <c r="E12" s="216" t="s">
        <v>110</v>
      </c>
      <c r="F12" s="215"/>
      <c r="G12" s="216" t="s">
        <v>93</v>
      </c>
      <c r="H12" s="217">
        <v>41.5</v>
      </c>
    </row>
    <row r="13" spans="1:8" x14ac:dyDescent="0.25">
      <c r="A13" s="214">
        <v>8050</v>
      </c>
      <c r="B13" s="215" t="s">
        <v>111</v>
      </c>
      <c r="C13" s="215"/>
      <c r="D13" s="216"/>
      <c r="E13" s="216" t="s">
        <v>112</v>
      </c>
      <c r="F13" s="215" t="s">
        <v>113</v>
      </c>
      <c r="G13" s="216" t="s">
        <v>93</v>
      </c>
      <c r="H13" s="217">
        <v>3.5</v>
      </c>
    </row>
    <row r="14" spans="1:8" x14ac:dyDescent="0.25">
      <c r="A14" s="214">
        <v>8051</v>
      </c>
      <c r="B14" s="215" t="s">
        <v>114</v>
      </c>
      <c r="C14" s="215"/>
      <c r="D14" s="216"/>
      <c r="E14" s="216" t="s">
        <v>115</v>
      </c>
      <c r="F14" s="215" t="s">
        <v>113</v>
      </c>
      <c r="G14" s="216" t="s">
        <v>93</v>
      </c>
      <c r="H14" s="217">
        <v>8.75</v>
      </c>
    </row>
    <row r="15" spans="1:8" x14ac:dyDescent="0.25">
      <c r="A15" s="214">
        <v>8060</v>
      </c>
      <c r="B15" s="215" t="s">
        <v>116</v>
      </c>
      <c r="C15" s="215" t="s">
        <v>117</v>
      </c>
      <c r="D15" s="216" t="s">
        <v>118</v>
      </c>
      <c r="E15" s="216" t="s">
        <v>119</v>
      </c>
      <c r="F15" s="215"/>
      <c r="G15" s="216" t="s">
        <v>93</v>
      </c>
      <c r="H15" s="217">
        <v>1.5</v>
      </c>
    </row>
    <row r="16" spans="1:8" x14ac:dyDescent="0.25">
      <c r="A16" s="214">
        <v>8061</v>
      </c>
      <c r="B16" s="215" t="s">
        <v>116</v>
      </c>
      <c r="C16" s="215" t="s">
        <v>117</v>
      </c>
      <c r="D16" s="216" t="s">
        <v>120</v>
      </c>
      <c r="E16" s="216" t="s">
        <v>121</v>
      </c>
      <c r="F16" s="215"/>
      <c r="G16" s="216" t="s">
        <v>93</v>
      </c>
      <c r="H16" s="217">
        <v>3.75</v>
      </c>
    </row>
    <row r="17" spans="1:8" ht="42.75" x14ac:dyDescent="0.25">
      <c r="A17" s="214">
        <v>8062</v>
      </c>
      <c r="B17" s="215" t="s">
        <v>122</v>
      </c>
      <c r="C17" s="215" t="s">
        <v>123</v>
      </c>
      <c r="D17" s="216" t="s">
        <v>124</v>
      </c>
      <c r="E17" s="216" t="s">
        <v>121</v>
      </c>
      <c r="F17" s="215" t="s">
        <v>125</v>
      </c>
      <c r="G17" s="216" t="s">
        <v>93</v>
      </c>
      <c r="H17" s="217">
        <v>1.45</v>
      </c>
    </row>
    <row r="18" spans="1:8" ht="42.75" x14ac:dyDescent="0.25">
      <c r="A18" s="214">
        <v>8063</v>
      </c>
      <c r="B18" s="215" t="s">
        <v>126</v>
      </c>
      <c r="C18" s="215" t="s">
        <v>127</v>
      </c>
      <c r="D18" s="216" t="s">
        <v>128</v>
      </c>
      <c r="E18" s="216" t="s">
        <v>129</v>
      </c>
      <c r="F18" s="215" t="s">
        <v>125</v>
      </c>
      <c r="G18" s="216" t="s">
        <v>93</v>
      </c>
      <c r="H18" s="217">
        <v>34.25</v>
      </c>
    </row>
    <row r="19" spans="1:8" x14ac:dyDescent="0.25">
      <c r="A19" s="214">
        <v>8064</v>
      </c>
      <c r="B19" s="215" t="s">
        <v>130</v>
      </c>
      <c r="C19" s="215"/>
      <c r="D19" s="216"/>
      <c r="E19" s="216"/>
      <c r="F19" s="215"/>
      <c r="G19" s="216" t="s">
        <v>93</v>
      </c>
      <c r="H19" s="217">
        <v>29.9</v>
      </c>
    </row>
    <row r="20" spans="1:8" ht="28.5" x14ac:dyDescent="0.25">
      <c r="A20" s="214">
        <v>8065</v>
      </c>
      <c r="B20" s="215" t="s">
        <v>131</v>
      </c>
      <c r="C20" s="215" t="s">
        <v>132</v>
      </c>
      <c r="D20" s="216" t="s">
        <v>133</v>
      </c>
      <c r="E20" s="216"/>
      <c r="F20" s="215"/>
      <c r="G20" s="216" t="s">
        <v>93</v>
      </c>
      <c r="H20" s="217">
        <v>136.5</v>
      </c>
    </row>
    <row r="21" spans="1:8" ht="28.5" x14ac:dyDescent="0.25">
      <c r="A21" s="214">
        <v>8066</v>
      </c>
      <c r="B21" s="215" t="s">
        <v>131</v>
      </c>
      <c r="C21" s="215" t="s">
        <v>134</v>
      </c>
      <c r="D21" s="216" t="s">
        <v>135</v>
      </c>
      <c r="E21" s="216"/>
      <c r="F21" s="215"/>
      <c r="G21" s="216" t="s">
        <v>93</v>
      </c>
      <c r="H21" s="217">
        <v>108.75</v>
      </c>
    </row>
    <row r="22" spans="1:8" x14ac:dyDescent="0.25">
      <c r="A22" s="214">
        <v>8067</v>
      </c>
      <c r="B22" s="215" t="s">
        <v>136</v>
      </c>
      <c r="C22" s="215"/>
      <c r="D22" s="216"/>
      <c r="E22" s="216"/>
      <c r="F22" s="215"/>
      <c r="G22" s="216" t="s">
        <v>93</v>
      </c>
      <c r="H22" s="217">
        <v>31</v>
      </c>
    </row>
    <row r="23" spans="1:8" x14ac:dyDescent="0.25">
      <c r="A23" s="214">
        <v>8070</v>
      </c>
      <c r="B23" s="215" t="s">
        <v>137</v>
      </c>
      <c r="C23" s="215"/>
      <c r="D23" s="216"/>
      <c r="E23" s="216" t="s">
        <v>138</v>
      </c>
      <c r="F23" s="215" t="s">
        <v>139</v>
      </c>
      <c r="G23" s="216" t="s">
        <v>140</v>
      </c>
      <c r="H23" s="217">
        <v>0.56000000000000005</v>
      </c>
    </row>
    <row r="24" spans="1:8" x14ac:dyDescent="0.25">
      <c r="A24" s="214">
        <v>8071</v>
      </c>
      <c r="B24" s="215" t="s">
        <v>137</v>
      </c>
      <c r="C24" s="215"/>
      <c r="D24" s="216"/>
      <c r="E24" s="216" t="s">
        <v>138</v>
      </c>
      <c r="F24" s="215" t="s">
        <v>141</v>
      </c>
      <c r="G24" s="216" t="s">
        <v>93</v>
      </c>
      <c r="H24" s="217">
        <v>14</v>
      </c>
    </row>
    <row r="25" spans="1:8" x14ac:dyDescent="0.25">
      <c r="A25" s="214">
        <v>8072</v>
      </c>
      <c r="B25" s="215" t="s">
        <v>142</v>
      </c>
      <c r="C25" s="215"/>
      <c r="D25" s="216"/>
      <c r="E25" s="216" t="s">
        <v>143</v>
      </c>
      <c r="F25" s="215" t="s">
        <v>144</v>
      </c>
      <c r="G25" s="216" t="s">
        <v>140</v>
      </c>
      <c r="H25" s="217">
        <v>0.65</v>
      </c>
    </row>
    <row r="26" spans="1:8" x14ac:dyDescent="0.25">
      <c r="A26" s="214">
        <v>8073</v>
      </c>
      <c r="B26" s="215" t="s">
        <v>142</v>
      </c>
      <c r="C26" s="215"/>
      <c r="D26" s="216"/>
      <c r="E26" s="216" t="s">
        <v>143</v>
      </c>
      <c r="F26" s="215" t="s">
        <v>145</v>
      </c>
      <c r="G26" s="216" t="s">
        <v>93</v>
      </c>
      <c r="H26" s="217">
        <v>19.75</v>
      </c>
    </row>
    <row r="27" spans="1:8" x14ac:dyDescent="0.25">
      <c r="A27" s="214">
        <v>8075</v>
      </c>
      <c r="B27" s="215" t="s">
        <v>146</v>
      </c>
      <c r="C27" s="215"/>
      <c r="D27" s="216"/>
      <c r="E27" s="216"/>
      <c r="F27" s="215"/>
      <c r="G27" s="216" t="s">
        <v>140</v>
      </c>
      <c r="H27" s="217">
        <v>0.6</v>
      </c>
    </row>
    <row r="28" spans="1:8" x14ac:dyDescent="0.25">
      <c r="A28" s="214">
        <v>8076</v>
      </c>
      <c r="B28" s="215" t="s">
        <v>149</v>
      </c>
      <c r="C28" s="215" t="s">
        <v>150</v>
      </c>
      <c r="D28" s="216"/>
      <c r="E28" s="216" t="s">
        <v>151</v>
      </c>
      <c r="F28" s="215"/>
      <c r="G28" s="216" t="s">
        <v>93</v>
      </c>
      <c r="H28" s="217">
        <v>21.5</v>
      </c>
    </row>
    <row r="29" spans="1:8" x14ac:dyDescent="0.25">
      <c r="A29" s="214">
        <v>8077</v>
      </c>
      <c r="B29" s="215" t="s">
        <v>147</v>
      </c>
      <c r="C29" s="215" t="s">
        <v>148</v>
      </c>
      <c r="D29" s="216"/>
      <c r="E29" s="216"/>
      <c r="F29" s="215"/>
      <c r="G29" s="216" t="s">
        <v>93</v>
      </c>
      <c r="H29" s="217">
        <v>25.5</v>
      </c>
    </row>
    <row r="30" spans="1:8" ht="28.5" x14ac:dyDescent="0.25">
      <c r="A30" s="214">
        <v>8080</v>
      </c>
      <c r="B30" s="215" t="s">
        <v>152</v>
      </c>
      <c r="C30" s="215" t="s">
        <v>153</v>
      </c>
      <c r="D30" s="216"/>
      <c r="E30" s="216" t="s">
        <v>154</v>
      </c>
      <c r="F30" s="215"/>
      <c r="G30" s="216" t="s">
        <v>93</v>
      </c>
      <c r="H30" s="217">
        <v>8.5</v>
      </c>
    </row>
    <row r="31" spans="1:8" ht="28.5" x14ac:dyDescent="0.25">
      <c r="A31" s="214">
        <v>8081</v>
      </c>
      <c r="B31" s="215" t="s">
        <v>155</v>
      </c>
      <c r="C31" s="215" t="s">
        <v>156</v>
      </c>
      <c r="D31" s="216"/>
      <c r="E31" s="216" t="s">
        <v>157</v>
      </c>
      <c r="F31" s="215"/>
      <c r="G31" s="216" t="s">
        <v>93</v>
      </c>
      <c r="H31" s="217">
        <v>8.8000000000000007</v>
      </c>
    </row>
    <row r="32" spans="1:8" ht="28.5" x14ac:dyDescent="0.25">
      <c r="A32" s="214">
        <v>8082</v>
      </c>
      <c r="B32" s="215" t="s">
        <v>152</v>
      </c>
      <c r="C32" s="215" t="s">
        <v>158</v>
      </c>
      <c r="D32" s="216"/>
      <c r="E32" s="216" t="s">
        <v>159</v>
      </c>
      <c r="F32" s="215"/>
      <c r="G32" s="216" t="s">
        <v>93</v>
      </c>
      <c r="H32" s="217">
        <v>9.4499999999999993</v>
      </c>
    </row>
    <row r="33" spans="1:8" ht="28.5" x14ac:dyDescent="0.25">
      <c r="A33" s="214">
        <v>8083</v>
      </c>
      <c r="B33" s="215" t="s">
        <v>152</v>
      </c>
      <c r="C33" s="215" t="s">
        <v>160</v>
      </c>
      <c r="D33" s="216"/>
      <c r="E33" s="216" t="s">
        <v>161</v>
      </c>
      <c r="F33" s="215"/>
      <c r="G33" s="216" t="s">
        <v>93</v>
      </c>
      <c r="H33" s="217">
        <v>10.199999999999999</v>
      </c>
    </row>
    <row r="34" spans="1:8" ht="28.5" x14ac:dyDescent="0.25">
      <c r="A34" s="214">
        <v>8084</v>
      </c>
      <c r="B34" s="215" t="s">
        <v>152</v>
      </c>
      <c r="C34" s="215" t="s">
        <v>162</v>
      </c>
      <c r="D34" s="216"/>
      <c r="E34" s="216" t="s">
        <v>163</v>
      </c>
      <c r="F34" s="215"/>
      <c r="G34" s="216" t="s">
        <v>93</v>
      </c>
      <c r="H34" s="217">
        <v>10.75</v>
      </c>
    </row>
    <row r="35" spans="1:8" ht="28.5" x14ac:dyDescent="0.25">
      <c r="A35" s="214">
        <v>8085</v>
      </c>
      <c r="B35" s="215" t="s">
        <v>152</v>
      </c>
      <c r="C35" s="215" t="s">
        <v>164</v>
      </c>
      <c r="D35" s="216"/>
      <c r="E35" s="216" t="s">
        <v>165</v>
      </c>
      <c r="F35" s="215"/>
      <c r="G35" s="216" t="s">
        <v>93</v>
      </c>
      <c r="H35" s="217">
        <v>11.4</v>
      </c>
    </row>
    <row r="36" spans="1:8" ht="28.5" x14ac:dyDescent="0.25">
      <c r="A36" s="214">
        <v>8086</v>
      </c>
      <c r="B36" s="215" t="s">
        <v>152</v>
      </c>
      <c r="C36" s="215" t="s">
        <v>166</v>
      </c>
      <c r="D36" s="216"/>
      <c r="E36" s="216" t="s">
        <v>167</v>
      </c>
      <c r="F36" s="215"/>
      <c r="G36" s="216" t="s">
        <v>93</v>
      </c>
      <c r="H36" s="217">
        <v>12.5</v>
      </c>
    </row>
    <row r="37" spans="1:8" ht="28.5" x14ac:dyDescent="0.25">
      <c r="A37" s="214">
        <v>8087</v>
      </c>
      <c r="B37" s="215" t="s">
        <v>152</v>
      </c>
      <c r="C37" s="215" t="s">
        <v>168</v>
      </c>
      <c r="D37" s="216"/>
      <c r="E37" s="216" t="s">
        <v>167</v>
      </c>
      <c r="F37" s="215"/>
      <c r="G37" s="216" t="s">
        <v>93</v>
      </c>
      <c r="H37" s="217">
        <v>12.75</v>
      </c>
    </row>
    <row r="38" spans="1:8" ht="28.5" x14ac:dyDescent="0.25">
      <c r="A38" s="214">
        <v>8088</v>
      </c>
      <c r="B38" s="215" t="s">
        <v>152</v>
      </c>
      <c r="C38" s="215" t="s">
        <v>169</v>
      </c>
      <c r="D38" s="216"/>
      <c r="E38" s="216" t="s">
        <v>170</v>
      </c>
      <c r="F38" s="215"/>
      <c r="G38" s="216" t="s">
        <v>93</v>
      </c>
      <c r="H38" s="217">
        <v>14.3</v>
      </c>
    </row>
    <row r="39" spans="1:8" ht="28.5" x14ac:dyDescent="0.25">
      <c r="A39" s="214">
        <v>8089</v>
      </c>
      <c r="B39" s="215" t="s">
        <v>152</v>
      </c>
      <c r="C39" s="215" t="s">
        <v>171</v>
      </c>
      <c r="D39" s="216"/>
      <c r="E39" s="216" t="s">
        <v>172</v>
      </c>
      <c r="F39" s="215"/>
      <c r="G39" s="216" t="s">
        <v>93</v>
      </c>
      <c r="H39" s="217">
        <v>14.75</v>
      </c>
    </row>
    <row r="40" spans="1:8" x14ac:dyDescent="0.25">
      <c r="A40" s="214">
        <v>8110</v>
      </c>
      <c r="B40" s="215" t="s">
        <v>173</v>
      </c>
      <c r="C40" s="215" t="s">
        <v>80</v>
      </c>
      <c r="D40" s="216" t="s">
        <v>174</v>
      </c>
      <c r="E40" s="216"/>
      <c r="F40" s="215"/>
      <c r="G40" s="216" t="s">
        <v>93</v>
      </c>
      <c r="H40" s="217">
        <v>31</v>
      </c>
    </row>
    <row r="41" spans="1:8" x14ac:dyDescent="0.25">
      <c r="A41" s="214">
        <v>8111</v>
      </c>
      <c r="B41" s="215" t="s">
        <v>173</v>
      </c>
      <c r="C41" s="215" t="s">
        <v>80</v>
      </c>
      <c r="D41" s="216" t="s">
        <v>175</v>
      </c>
      <c r="E41" s="216"/>
      <c r="F41" s="215"/>
      <c r="G41" s="216" t="s">
        <v>93</v>
      </c>
      <c r="H41" s="217">
        <v>39.5</v>
      </c>
    </row>
    <row r="42" spans="1:8" x14ac:dyDescent="0.25">
      <c r="A42" s="214">
        <v>8112</v>
      </c>
      <c r="B42" s="215" t="s">
        <v>173</v>
      </c>
      <c r="C42" s="215" t="s">
        <v>80</v>
      </c>
      <c r="D42" s="216" t="s">
        <v>176</v>
      </c>
      <c r="E42" s="216"/>
      <c r="F42" s="215"/>
      <c r="G42" s="216" t="s">
        <v>93</v>
      </c>
      <c r="H42" s="217">
        <v>67</v>
      </c>
    </row>
    <row r="43" spans="1:8" x14ac:dyDescent="0.25">
      <c r="A43" s="214">
        <v>8113</v>
      </c>
      <c r="B43" s="215" t="s">
        <v>173</v>
      </c>
      <c r="C43" s="215" t="s">
        <v>80</v>
      </c>
      <c r="D43" s="216" t="s">
        <v>177</v>
      </c>
      <c r="E43" s="216"/>
      <c r="F43" s="215"/>
      <c r="G43" s="216" t="s">
        <v>93</v>
      </c>
      <c r="H43" s="217">
        <v>85.75</v>
      </c>
    </row>
    <row r="44" spans="1:8" x14ac:dyDescent="0.25">
      <c r="A44" s="214">
        <v>8120</v>
      </c>
      <c r="B44" s="215" t="s">
        <v>178</v>
      </c>
      <c r="C44" s="215" t="s">
        <v>80</v>
      </c>
      <c r="D44" s="216" t="s">
        <v>179</v>
      </c>
      <c r="E44" s="216" t="s">
        <v>180</v>
      </c>
      <c r="F44" s="215" t="s">
        <v>181</v>
      </c>
      <c r="G44" s="216" t="s">
        <v>93</v>
      </c>
      <c r="H44" s="217">
        <v>315</v>
      </c>
    </row>
    <row r="45" spans="1:8" x14ac:dyDescent="0.25">
      <c r="A45" s="214">
        <v>8121</v>
      </c>
      <c r="B45" s="215" t="s">
        <v>178</v>
      </c>
      <c r="C45" s="215" t="s">
        <v>80</v>
      </c>
      <c r="D45" s="216" t="s">
        <v>182</v>
      </c>
      <c r="E45" s="216" t="s">
        <v>183</v>
      </c>
      <c r="F45" s="215" t="s">
        <v>181</v>
      </c>
      <c r="G45" s="216" t="s">
        <v>93</v>
      </c>
      <c r="H45" s="217">
        <v>365</v>
      </c>
    </row>
    <row r="46" spans="1:8" x14ac:dyDescent="0.25">
      <c r="A46" s="214">
        <v>8122</v>
      </c>
      <c r="B46" s="215" t="s">
        <v>178</v>
      </c>
      <c r="C46" s="215" t="s">
        <v>80</v>
      </c>
      <c r="D46" s="216" t="s">
        <v>184</v>
      </c>
      <c r="E46" s="216" t="s">
        <v>185</v>
      </c>
      <c r="F46" s="215" t="s">
        <v>181</v>
      </c>
      <c r="G46" s="216" t="s">
        <v>93</v>
      </c>
      <c r="H46" s="217">
        <v>543.5</v>
      </c>
    </row>
    <row r="47" spans="1:8" x14ac:dyDescent="0.25">
      <c r="A47" s="214">
        <v>8123</v>
      </c>
      <c r="B47" s="215" t="s">
        <v>178</v>
      </c>
      <c r="C47" s="215" t="s">
        <v>80</v>
      </c>
      <c r="D47" s="216" t="s">
        <v>186</v>
      </c>
      <c r="E47" s="216" t="s">
        <v>187</v>
      </c>
      <c r="F47" s="215" t="s">
        <v>181</v>
      </c>
      <c r="G47" s="216" t="s">
        <v>93</v>
      </c>
      <c r="H47" s="217">
        <v>1014</v>
      </c>
    </row>
    <row r="48" spans="1:8" ht="28.5" x14ac:dyDescent="0.25">
      <c r="A48" s="214">
        <v>8124</v>
      </c>
      <c r="B48" s="215" t="s">
        <v>188</v>
      </c>
      <c r="C48" s="215" t="s">
        <v>189</v>
      </c>
      <c r="D48" s="216" t="s">
        <v>190</v>
      </c>
      <c r="E48" s="216">
        <v>400</v>
      </c>
      <c r="F48" s="215"/>
      <c r="G48" s="216" t="s">
        <v>93</v>
      </c>
      <c r="H48" s="217">
        <v>65</v>
      </c>
    </row>
    <row r="49" spans="1:8" ht="28.5" x14ac:dyDescent="0.25">
      <c r="A49" s="214">
        <v>8125</v>
      </c>
      <c r="B49" s="215" t="s">
        <v>188</v>
      </c>
      <c r="C49" s="215" t="s">
        <v>189</v>
      </c>
      <c r="D49" s="216" t="s">
        <v>190</v>
      </c>
      <c r="E49" s="216">
        <v>425</v>
      </c>
      <c r="F49" s="215"/>
      <c r="G49" s="216" t="s">
        <v>93</v>
      </c>
      <c r="H49" s="217">
        <v>70</v>
      </c>
    </row>
    <row r="50" spans="1:8" ht="28.5" x14ac:dyDescent="0.25">
      <c r="A50" s="214">
        <v>8126</v>
      </c>
      <c r="B50" s="215" t="s">
        <v>191</v>
      </c>
      <c r="C50" s="215" t="s">
        <v>192</v>
      </c>
      <c r="D50" s="216"/>
      <c r="E50" s="216">
        <v>360</v>
      </c>
      <c r="F50" s="215"/>
      <c r="G50" s="216" t="s">
        <v>93</v>
      </c>
      <c r="H50" s="217">
        <v>95</v>
      </c>
    </row>
    <row r="51" spans="1:8" x14ac:dyDescent="0.25">
      <c r="A51" s="214">
        <v>8129</v>
      </c>
      <c r="B51" s="215" t="s">
        <v>193</v>
      </c>
      <c r="C51" s="215" t="s">
        <v>194</v>
      </c>
      <c r="D51" s="216"/>
      <c r="E51" s="216"/>
      <c r="F51" s="215"/>
      <c r="G51" s="216" t="s">
        <v>93</v>
      </c>
      <c r="H51" s="217">
        <v>17.5</v>
      </c>
    </row>
    <row r="52" spans="1:8" x14ac:dyDescent="0.25">
      <c r="A52" s="214">
        <v>8130</v>
      </c>
      <c r="B52" s="215" t="s">
        <v>195</v>
      </c>
      <c r="C52" s="215"/>
      <c r="D52" s="216"/>
      <c r="E52" s="216"/>
      <c r="F52" s="215" t="s">
        <v>196</v>
      </c>
      <c r="G52" s="216" t="s">
        <v>93</v>
      </c>
      <c r="H52" s="217">
        <v>1</v>
      </c>
    </row>
    <row r="53" spans="1:8" x14ac:dyDescent="0.25">
      <c r="A53" s="214">
        <v>8131</v>
      </c>
      <c r="B53" s="215" t="s">
        <v>197</v>
      </c>
      <c r="C53" s="215" t="s">
        <v>80</v>
      </c>
      <c r="D53" s="216" t="s">
        <v>198</v>
      </c>
      <c r="E53" s="216" t="s">
        <v>97</v>
      </c>
      <c r="F53" s="215" t="s">
        <v>199</v>
      </c>
      <c r="G53" s="216" t="s">
        <v>93</v>
      </c>
      <c r="H53" s="217">
        <v>16</v>
      </c>
    </row>
    <row r="54" spans="1:8" x14ac:dyDescent="0.25">
      <c r="A54" s="214">
        <v>8132</v>
      </c>
      <c r="B54" s="215" t="s">
        <v>200</v>
      </c>
      <c r="C54" s="215" t="s">
        <v>80</v>
      </c>
      <c r="D54" s="216" t="s">
        <v>201</v>
      </c>
      <c r="E54" s="216" t="s">
        <v>129</v>
      </c>
      <c r="F54" s="215" t="s">
        <v>202</v>
      </c>
      <c r="G54" s="216" t="s">
        <v>93</v>
      </c>
      <c r="H54" s="217">
        <v>26.5</v>
      </c>
    </row>
    <row r="55" spans="1:8" x14ac:dyDescent="0.25">
      <c r="A55" s="214">
        <v>8133</v>
      </c>
      <c r="B55" s="215" t="s">
        <v>203</v>
      </c>
      <c r="C55" s="215" t="s">
        <v>80</v>
      </c>
      <c r="D55" s="216" t="s">
        <v>204</v>
      </c>
      <c r="E55" s="216" t="s">
        <v>205</v>
      </c>
      <c r="F55" s="215" t="s">
        <v>206</v>
      </c>
      <c r="G55" s="216" t="s">
        <v>93</v>
      </c>
      <c r="H55" s="217">
        <v>134.25</v>
      </c>
    </row>
    <row r="56" spans="1:8" x14ac:dyDescent="0.25">
      <c r="A56" s="214">
        <v>8134</v>
      </c>
      <c r="B56" s="215" t="s">
        <v>203</v>
      </c>
      <c r="C56" s="215" t="s">
        <v>80</v>
      </c>
      <c r="D56" s="216" t="s">
        <v>207</v>
      </c>
      <c r="E56" s="216" t="s">
        <v>208</v>
      </c>
      <c r="F56" s="215" t="s">
        <v>206</v>
      </c>
      <c r="G56" s="216" t="s">
        <v>93</v>
      </c>
      <c r="H56" s="217">
        <v>202</v>
      </c>
    </row>
    <row r="57" spans="1:8" x14ac:dyDescent="0.25">
      <c r="A57" s="214">
        <v>8135</v>
      </c>
      <c r="B57" s="215" t="s">
        <v>203</v>
      </c>
      <c r="C57" s="215" t="s">
        <v>80</v>
      </c>
      <c r="D57" s="216" t="s">
        <v>209</v>
      </c>
      <c r="E57" s="216" t="s">
        <v>210</v>
      </c>
      <c r="F57" s="215" t="s">
        <v>206</v>
      </c>
      <c r="G57" s="216" t="s">
        <v>93</v>
      </c>
      <c r="H57" s="217">
        <v>305</v>
      </c>
    </row>
    <row r="58" spans="1:8" x14ac:dyDescent="0.25">
      <c r="A58" s="214">
        <v>8136</v>
      </c>
      <c r="B58" s="215" t="s">
        <v>203</v>
      </c>
      <c r="C58" s="215" t="s">
        <v>80</v>
      </c>
      <c r="D58" s="216" t="s">
        <v>211</v>
      </c>
      <c r="E58" s="216" t="s">
        <v>180</v>
      </c>
      <c r="F58" s="215" t="s">
        <v>206</v>
      </c>
      <c r="G58" s="216" t="s">
        <v>93</v>
      </c>
      <c r="H58" s="217">
        <v>348.75</v>
      </c>
    </row>
    <row r="59" spans="1:8" x14ac:dyDescent="0.25">
      <c r="A59" s="214">
        <v>8140</v>
      </c>
      <c r="B59" s="215" t="s">
        <v>212</v>
      </c>
      <c r="C59" s="215" t="s">
        <v>213</v>
      </c>
      <c r="D59" s="216" t="s">
        <v>214</v>
      </c>
      <c r="E59" s="216" t="s">
        <v>129</v>
      </c>
      <c r="F59" s="215"/>
      <c r="G59" s="216" t="s">
        <v>93</v>
      </c>
      <c r="H59" s="217">
        <v>33.25</v>
      </c>
    </row>
    <row r="60" spans="1:8" x14ac:dyDescent="0.25">
      <c r="A60" s="214">
        <v>8141</v>
      </c>
      <c r="B60" s="215" t="s">
        <v>212</v>
      </c>
      <c r="C60" s="215" t="s">
        <v>213</v>
      </c>
      <c r="D60" s="216" t="s">
        <v>215</v>
      </c>
      <c r="E60" s="216" t="s">
        <v>216</v>
      </c>
      <c r="F60" s="215"/>
      <c r="G60" s="216" t="s">
        <v>93</v>
      </c>
      <c r="H60" s="217">
        <v>56.5</v>
      </c>
    </row>
    <row r="61" spans="1:8" x14ac:dyDescent="0.25">
      <c r="A61" s="214">
        <v>8142</v>
      </c>
      <c r="B61" s="215" t="s">
        <v>212</v>
      </c>
      <c r="C61" s="215" t="s">
        <v>213</v>
      </c>
      <c r="D61" s="216" t="s">
        <v>217</v>
      </c>
      <c r="E61" s="216" t="s">
        <v>143</v>
      </c>
      <c r="F61" s="215"/>
      <c r="G61" s="216" t="s">
        <v>93</v>
      </c>
      <c r="H61" s="217">
        <v>77.5</v>
      </c>
    </row>
    <row r="62" spans="1:8" x14ac:dyDescent="0.25">
      <c r="A62" s="214">
        <v>8143</v>
      </c>
      <c r="B62" s="215" t="s">
        <v>212</v>
      </c>
      <c r="C62" s="215" t="s">
        <v>213</v>
      </c>
      <c r="D62" s="216" t="s">
        <v>218</v>
      </c>
      <c r="E62" s="216" t="s">
        <v>219</v>
      </c>
      <c r="F62" s="215"/>
      <c r="G62" s="216" t="s">
        <v>93</v>
      </c>
      <c r="H62" s="217">
        <v>187.35</v>
      </c>
    </row>
    <row r="63" spans="1:8" x14ac:dyDescent="0.25">
      <c r="A63" s="214">
        <v>8144</v>
      </c>
      <c r="B63" s="215" t="s">
        <v>212</v>
      </c>
      <c r="C63" s="215" t="s">
        <v>213</v>
      </c>
      <c r="D63" s="216" t="s">
        <v>220</v>
      </c>
      <c r="E63" s="216" t="s">
        <v>221</v>
      </c>
      <c r="F63" s="215"/>
      <c r="G63" s="216" t="s">
        <v>93</v>
      </c>
      <c r="H63" s="217">
        <v>237.25</v>
      </c>
    </row>
    <row r="64" spans="1:8" x14ac:dyDescent="0.25">
      <c r="A64" s="214">
        <v>8147</v>
      </c>
      <c r="B64" s="215" t="s">
        <v>222</v>
      </c>
      <c r="C64" s="215" t="s">
        <v>223</v>
      </c>
      <c r="D64" s="216"/>
      <c r="E64" s="216"/>
      <c r="F64" s="215"/>
      <c r="G64" s="216" t="s">
        <v>93</v>
      </c>
      <c r="H64" s="217">
        <v>1.75</v>
      </c>
    </row>
    <row r="65" spans="1:8" x14ac:dyDescent="0.25">
      <c r="A65" s="214">
        <v>8148</v>
      </c>
      <c r="B65" s="215" t="s">
        <v>224</v>
      </c>
      <c r="C65" s="215" t="s">
        <v>225</v>
      </c>
      <c r="D65" s="216" t="s">
        <v>226</v>
      </c>
      <c r="E65" s="216" t="s">
        <v>227</v>
      </c>
      <c r="F65" s="215"/>
      <c r="G65" s="216" t="s">
        <v>93</v>
      </c>
      <c r="H65" s="217">
        <v>68.45</v>
      </c>
    </row>
    <row r="66" spans="1:8" ht="28.5" x14ac:dyDescent="0.25">
      <c r="A66" s="214">
        <v>8149</v>
      </c>
      <c r="B66" s="215" t="s">
        <v>228</v>
      </c>
      <c r="C66" s="215" t="s">
        <v>229</v>
      </c>
      <c r="D66" s="216"/>
      <c r="E66" s="216">
        <v>15</v>
      </c>
      <c r="F66" s="215"/>
      <c r="G66" s="216" t="s">
        <v>93</v>
      </c>
      <c r="H66" s="217">
        <v>3.17</v>
      </c>
    </row>
    <row r="67" spans="1:8" x14ac:dyDescent="0.25">
      <c r="A67" s="214">
        <v>8150</v>
      </c>
      <c r="B67" s="215" t="s">
        <v>230</v>
      </c>
      <c r="C67" s="215" t="s">
        <v>231</v>
      </c>
      <c r="D67" s="216" t="s">
        <v>232</v>
      </c>
      <c r="E67" s="216" t="s">
        <v>233</v>
      </c>
      <c r="F67" s="215"/>
      <c r="G67" s="216" t="s">
        <v>93</v>
      </c>
      <c r="H67" s="217">
        <v>14.5</v>
      </c>
    </row>
    <row r="68" spans="1:8" x14ac:dyDescent="0.25">
      <c r="A68" s="214">
        <v>8151</v>
      </c>
      <c r="B68" s="215" t="s">
        <v>230</v>
      </c>
      <c r="C68" s="215" t="s">
        <v>231</v>
      </c>
      <c r="D68" s="216" t="s">
        <v>234</v>
      </c>
      <c r="E68" s="216" t="s">
        <v>129</v>
      </c>
      <c r="F68" s="215"/>
      <c r="G68" s="216" t="s">
        <v>93</v>
      </c>
      <c r="H68" s="217">
        <v>22</v>
      </c>
    </row>
    <row r="69" spans="1:8" x14ac:dyDescent="0.25">
      <c r="A69" s="214">
        <v>8153</v>
      </c>
      <c r="B69" s="215" t="s">
        <v>235</v>
      </c>
      <c r="C69" s="215" t="s">
        <v>231</v>
      </c>
      <c r="D69" s="216" t="s">
        <v>232</v>
      </c>
      <c r="E69" s="216" t="s">
        <v>236</v>
      </c>
      <c r="F69" s="215" t="s">
        <v>237</v>
      </c>
      <c r="G69" s="216" t="s">
        <v>93</v>
      </c>
      <c r="H69" s="217">
        <v>6.5</v>
      </c>
    </row>
    <row r="70" spans="1:8" x14ac:dyDescent="0.25">
      <c r="A70" s="214">
        <v>8154</v>
      </c>
      <c r="B70" s="215" t="s">
        <v>238</v>
      </c>
      <c r="C70" s="215" t="s">
        <v>231</v>
      </c>
      <c r="D70" s="216" t="s">
        <v>239</v>
      </c>
      <c r="E70" s="216" t="s">
        <v>240</v>
      </c>
      <c r="F70" s="215" t="s">
        <v>237</v>
      </c>
      <c r="G70" s="216" t="s">
        <v>93</v>
      </c>
      <c r="H70" s="217">
        <v>11</v>
      </c>
    </row>
    <row r="71" spans="1:8" x14ac:dyDescent="0.25">
      <c r="A71" s="214">
        <v>8157</v>
      </c>
      <c r="B71" s="215" t="s">
        <v>241</v>
      </c>
      <c r="C71" s="215"/>
      <c r="D71" s="216"/>
      <c r="E71" s="216" t="s">
        <v>242</v>
      </c>
      <c r="F71" s="215"/>
      <c r="G71" s="216" t="s">
        <v>93</v>
      </c>
      <c r="H71" s="217">
        <v>54</v>
      </c>
    </row>
    <row r="72" spans="1:8" x14ac:dyDescent="0.25">
      <c r="A72" s="214">
        <v>8158</v>
      </c>
      <c r="B72" s="215" t="s">
        <v>241</v>
      </c>
      <c r="C72" s="215"/>
      <c r="D72" s="216"/>
      <c r="E72" s="216" t="s">
        <v>103</v>
      </c>
      <c r="F72" s="215"/>
      <c r="G72" s="216" t="s">
        <v>93</v>
      </c>
      <c r="H72" s="217">
        <v>83</v>
      </c>
    </row>
    <row r="73" spans="1:8" x14ac:dyDescent="0.25">
      <c r="A73" s="214">
        <v>8180</v>
      </c>
      <c r="B73" s="215" t="s">
        <v>243</v>
      </c>
      <c r="C73" s="215"/>
      <c r="D73" s="216"/>
      <c r="E73" s="216" t="s">
        <v>109</v>
      </c>
      <c r="F73" s="215"/>
      <c r="G73" s="216" t="s">
        <v>93</v>
      </c>
      <c r="H73" s="217">
        <v>21.75</v>
      </c>
    </row>
    <row r="74" spans="1:8" x14ac:dyDescent="0.25">
      <c r="A74" s="214">
        <v>8181</v>
      </c>
      <c r="B74" s="215" t="s">
        <v>243</v>
      </c>
      <c r="C74" s="215"/>
      <c r="D74" s="216"/>
      <c r="E74" s="216" t="s">
        <v>110</v>
      </c>
      <c r="F74" s="215"/>
      <c r="G74" s="216" t="s">
        <v>93</v>
      </c>
      <c r="H74" s="217">
        <v>27.5</v>
      </c>
    </row>
    <row r="75" spans="1:8" x14ac:dyDescent="0.25">
      <c r="A75" s="214">
        <v>8182</v>
      </c>
      <c r="B75" s="215" t="s">
        <v>243</v>
      </c>
      <c r="C75" s="215"/>
      <c r="D75" s="216"/>
      <c r="E75" s="216" t="s">
        <v>244</v>
      </c>
      <c r="F75" s="215"/>
      <c r="G75" s="216" t="s">
        <v>93</v>
      </c>
      <c r="H75" s="217">
        <v>32.25</v>
      </c>
    </row>
    <row r="76" spans="1:8" ht="28.5" x14ac:dyDescent="0.25">
      <c r="A76" s="214">
        <v>8183</v>
      </c>
      <c r="B76" s="215" t="s">
        <v>245</v>
      </c>
      <c r="C76" s="215" t="s">
        <v>246</v>
      </c>
      <c r="D76" s="216"/>
      <c r="E76" s="216">
        <v>27</v>
      </c>
      <c r="F76" s="215"/>
      <c r="G76" s="216" t="s">
        <v>93</v>
      </c>
      <c r="H76" s="217">
        <v>12.15</v>
      </c>
    </row>
    <row r="77" spans="1:8" x14ac:dyDescent="0.25">
      <c r="A77" s="214">
        <v>8184</v>
      </c>
      <c r="B77" s="215" t="s">
        <v>247</v>
      </c>
      <c r="C77" s="215"/>
      <c r="D77" s="216"/>
      <c r="E77" s="216" t="s">
        <v>248</v>
      </c>
      <c r="F77" s="215"/>
      <c r="G77" s="216" t="s">
        <v>93</v>
      </c>
      <c r="H77" s="217">
        <v>1.75</v>
      </c>
    </row>
    <row r="78" spans="1:8" x14ac:dyDescent="0.25">
      <c r="A78" s="214">
        <v>8185</v>
      </c>
      <c r="B78" s="215" t="s">
        <v>249</v>
      </c>
      <c r="C78" s="215"/>
      <c r="D78" s="216"/>
      <c r="E78" s="216">
        <v>13</v>
      </c>
      <c r="F78" s="215"/>
      <c r="G78" s="216" t="s">
        <v>93</v>
      </c>
      <c r="H78" s="217">
        <v>9.5</v>
      </c>
    </row>
    <row r="79" spans="1:8" x14ac:dyDescent="0.25">
      <c r="A79" s="214">
        <v>8187</v>
      </c>
      <c r="B79" s="215" t="s">
        <v>250</v>
      </c>
      <c r="C79" s="215" t="s">
        <v>251</v>
      </c>
      <c r="D79" s="216" t="s">
        <v>252</v>
      </c>
      <c r="E79" s="216" t="s">
        <v>253</v>
      </c>
      <c r="F79" s="215"/>
      <c r="G79" s="216" t="s">
        <v>93</v>
      </c>
      <c r="H79" s="217">
        <v>1.65</v>
      </c>
    </row>
    <row r="80" spans="1:8" x14ac:dyDescent="0.25">
      <c r="A80" s="214">
        <v>8188</v>
      </c>
      <c r="B80" s="215" t="s">
        <v>254</v>
      </c>
      <c r="C80" s="215" t="s">
        <v>251</v>
      </c>
      <c r="D80" s="216" t="s">
        <v>252</v>
      </c>
      <c r="E80" s="216" t="s">
        <v>255</v>
      </c>
      <c r="F80" s="215"/>
      <c r="G80" s="216" t="s">
        <v>93</v>
      </c>
      <c r="H80" s="217">
        <v>2.65</v>
      </c>
    </row>
    <row r="81" spans="1:8" x14ac:dyDescent="0.25">
      <c r="A81" s="214">
        <v>8189</v>
      </c>
      <c r="B81" s="215" t="s">
        <v>254</v>
      </c>
      <c r="C81" s="215" t="s">
        <v>251</v>
      </c>
      <c r="D81" s="216" t="s">
        <v>252</v>
      </c>
      <c r="E81" s="216" t="s">
        <v>256</v>
      </c>
      <c r="F81" s="215"/>
      <c r="G81" s="216" t="s">
        <v>93</v>
      </c>
      <c r="H81" s="217">
        <v>3</v>
      </c>
    </row>
    <row r="82" spans="1:8" x14ac:dyDescent="0.25">
      <c r="A82" s="214">
        <v>8190</v>
      </c>
      <c r="B82" s="215" t="s">
        <v>257</v>
      </c>
      <c r="C82" s="215" t="s">
        <v>258</v>
      </c>
      <c r="D82" s="216" t="s">
        <v>118</v>
      </c>
      <c r="E82" s="216"/>
      <c r="F82" s="215"/>
      <c r="G82" s="216" t="s">
        <v>93</v>
      </c>
      <c r="H82" s="217">
        <v>2</v>
      </c>
    </row>
    <row r="83" spans="1:8" x14ac:dyDescent="0.25">
      <c r="A83" s="214">
        <v>8191</v>
      </c>
      <c r="B83" s="215" t="s">
        <v>257</v>
      </c>
      <c r="C83" s="215" t="s">
        <v>258</v>
      </c>
      <c r="D83" s="216" t="s">
        <v>259</v>
      </c>
      <c r="E83" s="216"/>
      <c r="F83" s="215"/>
      <c r="G83" s="216" t="s">
        <v>93</v>
      </c>
      <c r="H83" s="217">
        <v>3.25</v>
      </c>
    </row>
    <row r="84" spans="1:8" x14ac:dyDescent="0.25">
      <c r="A84" s="214">
        <v>8192</v>
      </c>
      <c r="B84" s="215" t="s">
        <v>260</v>
      </c>
      <c r="C84" s="215" t="s">
        <v>261</v>
      </c>
      <c r="D84" s="216" t="s">
        <v>120</v>
      </c>
      <c r="E84" s="216"/>
      <c r="F84" s="215"/>
      <c r="G84" s="216" t="s">
        <v>93</v>
      </c>
      <c r="H84" s="217">
        <v>1.75</v>
      </c>
    </row>
    <row r="85" spans="1:8" x14ac:dyDescent="0.25">
      <c r="A85" s="214">
        <v>8193</v>
      </c>
      <c r="B85" s="215" t="s">
        <v>262</v>
      </c>
      <c r="C85" s="215" t="s">
        <v>263</v>
      </c>
      <c r="D85" s="216"/>
      <c r="E85" s="216" t="s">
        <v>264</v>
      </c>
      <c r="F85" s="215"/>
      <c r="G85" s="216" t="s">
        <v>93</v>
      </c>
      <c r="H85" s="217">
        <v>58.5</v>
      </c>
    </row>
    <row r="86" spans="1:8" x14ac:dyDescent="0.25">
      <c r="A86" s="214">
        <v>8194</v>
      </c>
      <c r="B86" s="215" t="s">
        <v>262</v>
      </c>
      <c r="C86" s="215" t="s">
        <v>265</v>
      </c>
      <c r="D86" s="216"/>
      <c r="E86" s="216" t="s">
        <v>266</v>
      </c>
      <c r="F86" s="215"/>
      <c r="G86" s="216" t="s">
        <v>93</v>
      </c>
      <c r="H86" s="217">
        <v>63</v>
      </c>
    </row>
    <row r="87" spans="1:8" x14ac:dyDescent="0.25">
      <c r="A87" s="214">
        <v>8195</v>
      </c>
      <c r="B87" s="215" t="s">
        <v>267</v>
      </c>
      <c r="C87" s="215" t="s">
        <v>268</v>
      </c>
      <c r="D87" s="216" t="s">
        <v>269</v>
      </c>
      <c r="E87" s="216" t="s">
        <v>109</v>
      </c>
      <c r="F87" s="215"/>
      <c r="G87" s="216" t="s">
        <v>93</v>
      </c>
      <c r="H87" s="217">
        <v>106</v>
      </c>
    </row>
    <row r="88" spans="1:8" x14ac:dyDescent="0.25">
      <c r="A88" s="214">
        <v>8196</v>
      </c>
      <c r="B88" s="215" t="s">
        <v>267</v>
      </c>
      <c r="C88" s="215" t="s">
        <v>268</v>
      </c>
      <c r="D88" s="216" t="s">
        <v>269</v>
      </c>
      <c r="E88" s="216" t="s">
        <v>270</v>
      </c>
      <c r="F88" s="215"/>
      <c r="G88" s="216" t="s">
        <v>93</v>
      </c>
      <c r="H88" s="217">
        <v>117</v>
      </c>
    </row>
    <row r="89" spans="1:8" x14ac:dyDescent="0.25">
      <c r="A89" s="214">
        <v>8197</v>
      </c>
      <c r="B89" s="215" t="s">
        <v>267</v>
      </c>
      <c r="C89" s="215" t="s">
        <v>268</v>
      </c>
      <c r="D89" s="216" t="s">
        <v>271</v>
      </c>
      <c r="E89" s="216" t="s">
        <v>272</v>
      </c>
      <c r="F89" s="215"/>
      <c r="G89" s="216" t="s">
        <v>93</v>
      </c>
      <c r="H89" s="217">
        <v>126.5</v>
      </c>
    </row>
    <row r="90" spans="1:8" ht="28.5" x14ac:dyDescent="0.25">
      <c r="A90" s="214">
        <v>8198</v>
      </c>
      <c r="B90" s="215" t="s">
        <v>273</v>
      </c>
      <c r="C90" s="215" t="s">
        <v>274</v>
      </c>
      <c r="D90" s="216"/>
      <c r="E90" s="216" t="s">
        <v>275</v>
      </c>
      <c r="F90" s="215"/>
      <c r="G90" s="216" t="s">
        <v>93</v>
      </c>
      <c r="H90" s="217">
        <v>154.65</v>
      </c>
    </row>
    <row r="91" spans="1:8" x14ac:dyDescent="0.25">
      <c r="A91" s="214">
        <v>8199</v>
      </c>
      <c r="B91" s="215" t="s">
        <v>276</v>
      </c>
      <c r="C91" s="215" t="s">
        <v>277</v>
      </c>
      <c r="D91" s="216"/>
      <c r="E91" s="216"/>
      <c r="F91" s="215"/>
      <c r="G91" s="216"/>
      <c r="H91" s="217">
        <v>12.5</v>
      </c>
    </row>
    <row r="92" spans="1:8" x14ac:dyDescent="0.25">
      <c r="A92" s="214">
        <v>8200</v>
      </c>
      <c r="B92" s="215" t="s">
        <v>278</v>
      </c>
      <c r="C92" s="215" t="s">
        <v>279</v>
      </c>
      <c r="D92" s="216" t="s">
        <v>280</v>
      </c>
      <c r="E92" s="216" t="s">
        <v>233</v>
      </c>
      <c r="F92" s="215" t="s">
        <v>113</v>
      </c>
      <c r="G92" s="216" t="s">
        <v>93</v>
      </c>
      <c r="H92" s="217">
        <v>8.5</v>
      </c>
    </row>
    <row r="93" spans="1:8" x14ac:dyDescent="0.25">
      <c r="A93" s="214">
        <v>8201</v>
      </c>
      <c r="B93" s="215" t="s">
        <v>278</v>
      </c>
      <c r="C93" s="215" t="s">
        <v>279</v>
      </c>
      <c r="D93" s="216" t="s">
        <v>281</v>
      </c>
      <c r="E93" s="216" t="s">
        <v>282</v>
      </c>
      <c r="F93" s="215" t="s">
        <v>113</v>
      </c>
      <c r="G93" s="216" t="s">
        <v>93</v>
      </c>
      <c r="H93" s="217">
        <v>18.25</v>
      </c>
    </row>
    <row r="94" spans="1:8" x14ac:dyDescent="0.25">
      <c r="A94" s="214">
        <v>8202</v>
      </c>
      <c r="B94" s="215" t="s">
        <v>278</v>
      </c>
      <c r="C94" s="215" t="s">
        <v>279</v>
      </c>
      <c r="D94" s="216" t="s">
        <v>283</v>
      </c>
      <c r="E94" s="216" t="s">
        <v>129</v>
      </c>
      <c r="F94" s="215" t="s">
        <v>113</v>
      </c>
      <c r="G94" s="216" t="s">
        <v>93</v>
      </c>
      <c r="H94" s="217">
        <v>25</v>
      </c>
    </row>
    <row r="95" spans="1:8" x14ac:dyDescent="0.25">
      <c r="A95" s="214">
        <v>8203</v>
      </c>
      <c r="B95" s="215" t="s">
        <v>278</v>
      </c>
      <c r="C95" s="215" t="s">
        <v>279</v>
      </c>
      <c r="D95" s="216" t="s">
        <v>284</v>
      </c>
      <c r="E95" s="216" t="s">
        <v>285</v>
      </c>
      <c r="F95" s="215" t="s">
        <v>113</v>
      </c>
      <c r="G95" s="216" t="s">
        <v>93</v>
      </c>
      <c r="H95" s="217">
        <v>35</v>
      </c>
    </row>
    <row r="96" spans="1:8" x14ac:dyDescent="0.25">
      <c r="A96" s="214">
        <v>8204</v>
      </c>
      <c r="B96" s="215" t="s">
        <v>278</v>
      </c>
      <c r="C96" s="215" t="s">
        <v>279</v>
      </c>
      <c r="D96" s="216" t="s">
        <v>120</v>
      </c>
      <c r="E96" s="216" t="s">
        <v>286</v>
      </c>
      <c r="F96" s="215" t="s">
        <v>113</v>
      </c>
      <c r="G96" s="216" t="s">
        <v>93</v>
      </c>
      <c r="H96" s="217">
        <v>52.75</v>
      </c>
    </row>
    <row r="97" spans="1:8" x14ac:dyDescent="0.25">
      <c r="A97" s="214">
        <v>8208</v>
      </c>
      <c r="B97" s="215" t="s">
        <v>287</v>
      </c>
      <c r="C97" s="215" t="s">
        <v>288</v>
      </c>
      <c r="D97" s="216"/>
      <c r="E97" s="216" t="s">
        <v>264</v>
      </c>
      <c r="F97" s="215"/>
      <c r="G97" s="216" t="s">
        <v>93</v>
      </c>
      <c r="H97" s="217">
        <v>53</v>
      </c>
    </row>
    <row r="98" spans="1:8" ht="28.5" x14ac:dyDescent="0.25">
      <c r="A98" s="214">
        <v>8209</v>
      </c>
      <c r="B98" s="215" t="s">
        <v>289</v>
      </c>
      <c r="C98" s="215" t="s">
        <v>290</v>
      </c>
      <c r="D98" s="216"/>
      <c r="E98" s="216" t="s">
        <v>291</v>
      </c>
      <c r="F98" s="215"/>
      <c r="G98" s="216" t="s">
        <v>93</v>
      </c>
      <c r="H98" s="217">
        <v>97</v>
      </c>
    </row>
    <row r="99" spans="1:8" x14ac:dyDescent="0.25">
      <c r="A99" s="214">
        <v>8210</v>
      </c>
      <c r="B99" s="215" t="s">
        <v>292</v>
      </c>
      <c r="C99" s="215"/>
      <c r="D99" s="216" t="s">
        <v>293</v>
      </c>
      <c r="E99" s="216" t="s">
        <v>294</v>
      </c>
      <c r="F99" s="215" t="s">
        <v>295</v>
      </c>
      <c r="G99" s="216" t="s">
        <v>93</v>
      </c>
      <c r="H99" s="217">
        <v>97</v>
      </c>
    </row>
    <row r="100" spans="1:8" x14ac:dyDescent="0.25">
      <c r="A100" s="214">
        <v>8211</v>
      </c>
      <c r="B100" s="215" t="s">
        <v>292</v>
      </c>
      <c r="C100" s="215"/>
      <c r="D100" s="216" t="s">
        <v>296</v>
      </c>
      <c r="E100" s="216" t="s">
        <v>297</v>
      </c>
      <c r="F100" s="215" t="s">
        <v>295</v>
      </c>
      <c r="G100" s="216" t="s">
        <v>93</v>
      </c>
      <c r="H100" s="217">
        <v>143</v>
      </c>
    </row>
    <row r="101" spans="1:8" x14ac:dyDescent="0.25">
      <c r="A101" s="214">
        <v>8212</v>
      </c>
      <c r="B101" s="215" t="s">
        <v>298</v>
      </c>
      <c r="C101" s="215"/>
      <c r="D101" s="216"/>
      <c r="E101" s="216" t="s">
        <v>291</v>
      </c>
      <c r="F101" s="215" t="s">
        <v>295</v>
      </c>
      <c r="G101" s="216" t="s">
        <v>93</v>
      </c>
      <c r="H101" s="217">
        <v>105.5</v>
      </c>
    </row>
    <row r="102" spans="1:8" x14ac:dyDescent="0.25">
      <c r="A102" s="214">
        <v>8220</v>
      </c>
      <c r="B102" s="215" t="s">
        <v>299</v>
      </c>
      <c r="C102" s="215"/>
      <c r="D102" s="216"/>
      <c r="E102" s="216" t="s">
        <v>91</v>
      </c>
      <c r="F102" s="215"/>
      <c r="G102" s="216" t="s">
        <v>93</v>
      </c>
      <c r="H102" s="217">
        <v>11.6</v>
      </c>
    </row>
    <row r="103" spans="1:8" x14ac:dyDescent="0.25">
      <c r="A103" s="214">
        <v>8221</v>
      </c>
      <c r="B103" s="215" t="s">
        <v>300</v>
      </c>
      <c r="C103" s="215"/>
      <c r="D103" s="216"/>
      <c r="E103" s="216" t="s">
        <v>301</v>
      </c>
      <c r="F103" s="215"/>
      <c r="G103" s="216" t="s">
        <v>93</v>
      </c>
      <c r="H103" s="217">
        <v>15.75</v>
      </c>
    </row>
    <row r="104" spans="1:8" x14ac:dyDescent="0.25">
      <c r="A104" s="214">
        <v>8222</v>
      </c>
      <c r="B104" s="215" t="s">
        <v>302</v>
      </c>
      <c r="C104" s="215"/>
      <c r="D104" s="216"/>
      <c r="E104" s="216" t="s">
        <v>303</v>
      </c>
      <c r="F104" s="215"/>
      <c r="G104" s="216" t="s">
        <v>93</v>
      </c>
      <c r="H104" s="217">
        <v>28.75</v>
      </c>
    </row>
    <row r="105" spans="1:8" x14ac:dyDescent="0.25">
      <c r="A105" s="214">
        <v>8223</v>
      </c>
      <c r="B105" s="215" t="s">
        <v>304</v>
      </c>
      <c r="C105" s="215"/>
      <c r="D105" s="216"/>
      <c r="E105" s="216" t="s">
        <v>129</v>
      </c>
      <c r="F105" s="215"/>
      <c r="G105" s="216" t="s">
        <v>93</v>
      </c>
      <c r="H105" s="217">
        <v>33.75</v>
      </c>
    </row>
    <row r="106" spans="1:8" x14ac:dyDescent="0.25">
      <c r="A106" s="214">
        <v>8225</v>
      </c>
      <c r="B106" s="215" t="s">
        <v>305</v>
      </c>
      <c r="C106" s="215"/>
      <c r="D106" s="216"/>
      <c r="E106" s="216" t="s">
        <v>244</v>
      </c>
      <c r="F106" s="215"/>
      <c r="G106" s="216" t="s">
        <v>93</v>
      </c>
      <c r="H106" s="217">
        <v>109.25</v>
      </c>
    </row>
    <row r="107" spans="1:8" x14ac:dyDescent="0.25">
      <c r="A107" s="214">
        <v>8226</v>
      </c>
      <c r="B107" s="215" t="s">
        <v>305</v>
      </c>
      <c r="C107" s="215"/>
      <c r="D107" s="216"/>
      <c r="E107" s="216" t="s">
        <v>306</v>
      </c>
      <c r="F107" s="215"/>
      <c r="G107" s="216" t="s">
        <v>93</v>
      </c>
      <c r="H107" s="217">
        <v>186.45</v>
      </c>
    </row>
    <row r="108" spans="1:8" x14ac:dyDescent="0.25">
      <c r="A108" s="214">
        <v>8227</v>
      </c>
      <c r="B108" s="215" t="s">
        <v>305</v>
      </c>
      <c r="C108" s="215"/>
      <c r="D108" s="216"/>
      <c r="E108" s="216">
        <v>535</v>
      </c>
      <c r="F108" s="215"/>
      <c r="G108" s="216" t="s">
        <v>93</v>
      </c>
      <c r="H108" s="217">
        <v>258.95</v>
      </c>
    </row>
    <row r="109" spans="1:8" x14ac:dyDescent="0.25">
      <c r="A109" s="214">
        <v>8228</v>
      </c>
      <c r="B109" s="215" t="s">
        <v>307</v>
      </c>
      <c r="C109" s="215"/>
      <c r="D109" s="216" t="s">
        <v>308</v>
      </c>
      <c r="E109" s="216"/>
      <c r="F109" s="215" t="s">
        <v>309</v>
      </c>
      <c r="G109" s="216" t="s">
        <v>93</v>
      </c>
      <c r="H109" s="217">
        <v>8.25</v>
      </c>
    </row>
    <row r="110" spans="1:8" x14ac:dyDescent="0.25">
      <c r="A110" s="214">
        <v>8229</v>
      </c>
      <c r="B110" s="215" t="s">
        <v>310</v>
      </c>
      <c r="C110" s="215"/>
      <c r="D110" s="216" t="s">
        <v>311</v>
      </c>
      <c r="E110" s="216"/>
      <c r="F110" s="215" t="s">
        <v>309</v>
      </c>
      <c r="G110" s="216" t="s">
        <v>93</v>
      </c>
      <c r="H110" s="217">
        <v>13.25</v>
      </c>
    </row>
    <row r="111" spans="1:8" x14ac:dyDescent="0.25">
      <c r="A111" s="214">
        <v>8240</v>
      </c>
      <c r="B111" s="215" t="s">
        <v>312</v>
      </c>
      <c r="C111" s="215"/>
      <c r="D111" s="216"/>
      <c r="E111" s="216" t="s">
        <v>233</v>
      </c>
      <c r="F111" s="215"/>
      <c r="G111" s="216" t="s">
        <v>93</v>
      </c>
      <c r="H111" s="217">
        <v>18.25</v>
      </c>
    </row>
    <row r="112" spans="1:8" x14ac:dyDescent="0.25">
      <c r="A112" s="214">
        <v>8241</v>
      </c>
      <c r="B112" s="215" t="s">
        <v>312</v>
      </c>
      <c r="C112" s="215"/>
      <c r="D112" s="216"/>
      <c r="E112" s="216" t="s">
        <v>313</v>
      </c>
      <c r="F112" s="215"/>
      <c r="G112" s="216" t="s">
        <v>93</v>
      </c>
      <c r="H112" s="217">
        <v>34</v>
      </c>
    </row>
    <row r="113" spans="1:8" x14ac:dyDescent="0.25">
      <c r="A113" s="214">
        <v>8242</v>
      </c>
      <c r="B113" s="215" t="s">
        <v>312</v>
      </c>
      <c r="C113" s="215"/>
      <c r="D113" s="216"/>
      <c r="E113" s="216" t="s">
        <v>303</v>
      </c>
      <c r="F113" s="215"/>
      <c r="G113" s="216" t="s">
        <v>93</v>
      </c>
      <c r="H113" s="217">
        <v>49</v>
      </c>
    </row>
    <row r="114" spans="1:8" x14ac:dyDescent="0.25">
      <c r="A114" s="214">
        <v>8250</v>
      </c>
      <c r="B114" s="215" t="s">
        <v>314</v>
      </c>
      <c r="C114" s="215"/>
      <c r="D114" s="216"/>
      <c r="E114" s="216" t="s">
        <v>303</v>
      </c>
      <c r="F114" s="215"/>
      <c r="G114" s="216" t="s">
        <v>93</v>
      </c>
      <c r="H114" s="217">
        <v>41</v>
      </c>
    </row>
    <row r="115" spans="1:8" x14ac:dyDescent="0.25">
      <c r="A115" s="214">
        <v>8251</v>
      </c>
      <c r="B115" s="215" t="s">
        <v>314</v>
      </c>
      <c r="C115" s="215"/>
      <c r="D115" s="216"/>
      <c r="E115" s="216" t="s">
        <v>315</v>
      </c>
      <c r="F115" s="215"/>
      <c r="G115" s="216" t="s">
        <v>93</v>
      </c>
      <c r="H115" s="217">
        <v>45.5</v>
      </c>
    </row>
    <row r="116" spans="1:8" x14ac:dyDescent="0.25">
      <c r="A116" s="214">
        <v>8252</v>
      </c>
      <c r="B116" s="215" t="s">
        <v>314</v>
      </c>
      <c r="C116" s="215"/>
      <c r="D116" s="216"/>
      <c r="E116" s="216" t="s">
        <v>316</v>
      </c>
      <c r="F116" s="215"/>
      <c r="G116" s="216" t="s">
        <v>93</v>
      </c>
      <c r="H116" s="217">
        <v>72.5</v>
      </c>
    </row>
    <row r="117" spans="1:8" x14ac:dyDescent="0.25">
      <c r="A117" s="214">
        <v>8253</v>
      </c>
      <c r="B117" s="215" t="s">
        <v>314</v>
      </c>
      <c r="C117" s="215"/>
      <c r="D117" s="216"/>
      <c r="E117" s="216" t="s">
        <v>143</v>
      </c>
      <c r="F117" s="215"/>
      <c r="G117" s="216" t="s">
        <v>93</v>
      </c>
      <c r="H117" s="217">
        <v>77.25</v>
      </c>
    </row>
    <row r="118" spans="1:8" x14ac:dyDescent="0.25">
      <c r="A118" s="214">
        <v>8254</v>
      </c>
      <c r="B118" s="215" t="s">
        <v>314</v>
      </c>
      <c r="C118" s="215"/>
      <c r="D118" s="216"/>
      <c r="E118" s="216" t="s">
        <v>317</v>
      </c>
      <c r="F118" s="215"/>
      <c r="G118" s="216" t="s">
        <v>93</v>
      </c>
      <c r="H118" s="217">
        <v>164.85</v>
      </c>
    </row>
    <row r="119" spans="1:8" x14ac:dyDescent="0.25">
      <c r="A119" s="214">
        <v>8255</v>
      </c>
      <c r="B119" s="215" t="s">
        <v>314</v>
      </c>
      <c r="C119" s="215"/>
      <c r="D119" s="216"/>
      <c r="E119" s="216" t="s">
        <v>318</v>
      </c>
      <c r="F119" s="215"/>
      <c r="G119" s="216" t="s">
        <v>93</v>
      </c>
      <c r="H119" s="217">
        <v>285.85000000000002</v>
      </c>
    </row>
    <row r="120" spans="1:8" x14ac:dyDescent="0.25">
      <c r="A120" s="214">
        <v>8256</v>
      </c>
      <c r="B120" s="215" t="s">
        <v>314</v>
      </c>
      <c r="C120" s="215"/>
      <c r="D120" s="216"/>
      <c r="E120" s="216" t="s">
        <v>319</v>
      </c>
      <c r="F120" s="215"/>
      <c r="G120" s="216" t="s">
        <v>93</v>
      </c>
      <c r="H120" s="217">
        <v>370.25</v>
      </c>
    </row>
    <row r="121" spans="1:8" x14ac:dyDescent="0.25">
      <c r="A121" s="214">
        <v>8260</v>
      </c>
      <c r="B121" s="215" t="s">
        <v>320</v>
      </c>
      <c r="C121" s="215"/>
      <c r="D121" s="216"/>
      <c r="E121" s="216" t="s">
        <v>244</v>
      </c>
      <c r="F121" s="215"/>
      <c r="G121" s="216" t="s">
        <v>93</v>
      </c>
      <c r="H121" s="217">
        <v>75.5</v>
      </c>
    </row>
    <row r="122" spans="1:8" x14ac:dyDescent="0.25">
      <c r="A122" s="214">
        <v>8261</v>
      </c>
      <c r="B122" s="215" t="s">
        <v>320</v>
      </c>
      <c r="C122" s="215"/>
      <c r="D122" s="216"/>
      <c r="E122" s="216" t="s">
        <v>306</v>
      </c>
      <c r="F122" s="215"/>
      <c r="G122" s="216" t="s">
        <v>93</v>
      </c>
      <c r="H122" s="217">
        <v>123.5</v>
      </c>
    </row>
    <row r="123" spans="1:8" x14ac:dyDescent="0.25">
      <c r="A123" s="214">
        <v>8262</v>
      </c>
      <c r="B123" s="215" t="s">
        <v>320</v>
      </c>
      <c r="C123" s="215"/>
      <c r="D123" s="216"/>
      <c r="E123" s="216" t="s">
        <v>107</v>
      </c>
      <c r="F123" s="215"/>
      <c r="G123" s="216" t="s">
        <v>93</v>
      </c>
      <c r="H123" s="217">
        <v>174</v>
      </c>
    </row>
    <row r="124" spans="1:8" ht="28.5" x14ac:dyDescent="0.25">
      <c r="A124" s="214">
        <v>8269</v>
      </c>
      <c r="B124" s="215" t="s">
        <v>321</v>
      </c>
      <c r="C124" s="215" t="s">
        <v>322</v>
      </c>
      <c r="D124" s="216"/>
      <c r="E124" s="216"/>
      <c r="F124" s="215"/>
      <c r="G124" s="216" t="s">
        <v>93</v>
      </c>
      <c r="H124" s="217">
        <v>3.35</v>
      </c>
    </row>
    <row r="125" spans="1:8" ht="28.5" x14ac:dyDescent="0.25">
      <c r="A125" s="214">
        <v>8270</v>
      </c>
      <c r="B125" s="215" t="s">
        <v>323</v>
      </c>
      <c r="C125" s="215" t="s">
        <v>324</v>
      </c>
      <c r="D125" s="216" t="s">
        <v>325</v>
      </c>
      <c r="E125" s="216"/>
      <c r="F125" s="215" t="s">
        <v>326</v>
      </c>
      <c r="G125" s="216" t="s">
        <v>93</v>
      </c>
      <c r="H125" s="217">
        <v>3.75</v>
      </c>
    </row>
    <row r="126" spans="1:8" ht="28.5" x14ac:dyDescent="0.25">
      <c r="A126" s="214">
        <v>8271</v>
      </c>
      <c r="B126" s="215" t="s">
        <v>323</v>
      </c>
      <c r="C126" s="215" t="s">
        <v>324</v>
      </c>
      <c r="D126" s="216" t="s">
        <v>327</v>
      </c>
      <c r="E126" s="216"/>
      <c r="F126" s="215" t="s">
        <v>326</v>
      </c>
      <c r="G126" s="216" t="s">
        <v>93</v>
      </c>
      <c r="H126" s="217">
        <v>7.25</v>
      </c>
    </row>
    <row r="127" spans="1:8" ht="28.5" x14ac:dyDescent="0.25">
      <c r="A127" s="214">
        <v>8272</v>
      </c>
      <c r="B127" s="215" t="s">
        <v>323</v>
      </c>
      <c r="C127" s="215" t="s">
        <v>324</v>
      </c>
      <c r="D127" s="216" t="s">
        <v>328</v>
      </c>
      <c r="E127" s="216"/>
      <c r="F127" s="215" t="s">
        <v>326</v>
      </c>
      <c r="G127" s="216" t="s">
        <v>93</v>
      </c>
      <c r="H127" s="217">
        <v>8.5</v>
      </c>
    </row>
    <row r="128" spans="1:8" ht="28.5" x14ac:dyDescent="0.25">
      <c r="A128" s="214">
        <v>8273</v>
      </c>
      <c r="B128" s="215" t="s">
        <v>323</v>
      </c>
      <c r="C128" s="215" t="s">
        <v>324</v>
      </c>
      <c r="D128" s="216" t="s">
        <v>329</v>
      </c>
      <c r="E128" s="216"/>
      <c r="F128" s="215" t="s">
        <v>326</v>
      </c>
      <c r="G128" s="216" t="s">
        <v>93</v>
      </c>
      <c r="H128" s="217">
        <v>15.5</v>
      </c>
    </row>
    <row r="129" spans="1:8" x14ac:dyDescent="0.25">
      <c r="A129" s="214">
        <v>8275</v>
      </c>
      <c r="B129" s="215" t="s">
        <v>330</v>
      </c>
      <c r="C129" s="215" t="s">
        <v>324</v>
      </c>
      <c r="D129" s="216" t="s">
        <v>331</v>
      </c>
      <c r="E129" s="216"/>
      <c r="F129" s="215" t="s">
        <v>332</v>
      </c>
      <c r="G129" s="216" t="s">
        <v>93</v>
      </c>
      <c r="H129" s="217">
        <v>3</v>
      </c>
    </row>
    <row r="130" spans="1:8" x14ac:dyDescent="0.25">
      <c r="A130" s="214">
        <v>8276</v>
      </c>
      <c r="B130" s="215" t="s">
        <v>330</v>
      </c>
      <c r="C130" s="215" t="s">
        <v>324</v>
      </c>
      <c r="D130" s="216" t="s">
        <v>328</v>
      </c>
      <c r="E130" s="216"/>
      <c r="F130" s="215" t="s">
        <v>332</v>
      </c>
      <c r="G130" s="216" t="s">
        <v>93</v>
      </c>
      <c r="H130" s="217">
        <v>7</v>
      </c>
    </row>
    <row r="131" spans="1:8" x14ac:dyDescent="0.25">
      <c r="A131" s="214">
        <v>8277</v>
      </c>
      <c r="B131" s="215" t="s">
        <v>330</v>
      </c>
      <c r="C131" s="215" t="s">
        <v>324</v>
      </c>
      <c r="D131" s="216" t="s">
        <v>333</v>
      </c>
      <c r="E131" s="216"/>
      <c r="F131" s="215" t="s">
        <v>332</v>
      </c>
      <c r="G131" s="216" t="s">
        <v>93</v>
      </c>
      <c r="H131" s="217">
        <v>11</v>
      </c>
    </row>
    <row r="132" spans="1:8" x14ac:dyDescent="0.25">
      <c r="A132" s="214">
        <v>8278</v>
      </c>
      <c r="B132" s="215" t="s">
        <v>330</v>
      </c>
      <c r="C132" s="215" t="s">
        <v>324</v>
      </c>
      <c r="D132" s="216" t="s">
        <v>334</v>
      </c>
      <c r="E132" s="216"/>
      <c r="F132" s="215" t="s">
        <v>332</v>
      </c>
      <c r="G132" s="216" t="s">
        <v>93</v>
      </c>
      <c r="H132" s="217">
        <v>14</v>
      </c>
    </row>
    <row r="133" spans="1:8" x14ac:dyDescent="0.25">
      <c r="A133" s="214">
        <v>8280</v>
      </c>
      <c r="B133" s="215" t="s">
        <v>335</v>
      </c>
      <c r="C133" s="215" t="s">
        <v>336</v>
      </c>
      <c r="D133" s="216" t="s">
        <v>337</v>
      </c>
      <c r="E133" s="216" t="s">
        <v>301</v>
      </c>
      <c r="F133" s="215" t="s">
        <v>338</v>
      </c>
      <c r="G133" s="216" t="s">
        <v>93</v>
      </c>
      <c r="H133" s="217">
        <v>20</v>
      </c>
    </row>
    <row r="134" spans="1:8" x14ac:dyDescent="0.25">
      <c r="A134" s="214">
        <v>8281</v>
      </c>
      <c r="B134" s="215" t="s">
        <v>335</v>
      </c>
      <c r="C134" s="215" t="s">
        <v>336</v>
      </c>
      <c r="D134" s="216" t="s">
        <v>325</v>
      </c>
      <c r="E134" s="216" t="s">
        <v>99</v>
      </c>
      <c r="F134" s="215" t="s">
        <v>338</v>
      </c>
      <c r="G134" s="216" t="s">
        <v>93</v>
      </c>
      <c r="H134" s="217">
        <v>43</v>
      </c>
    </row>
    <row r="135" spans="1:8" x14ac:dyDescent="0.25">
      <c r="A135" s="214">
        <v>8282</v>
      </c>
      <c r="B135" s="215" t="s">
        <v>335</v>
      </c>
      <c r="C135" s="215" t="s">
        <v>336</v>
      </c>
      <c r="D135" s="216" t="s">
        <v>339</v>
      </c>
      <c r="E135" s="216" t="s">
        <v>316</v>
      </c>
      <c r="F135" s="215" t="s">
        <v>338</v>
      </c>
      <c r="G135" s="216" t="s">
        <v>93</v>
      </c>
      <c r="H135" s="217">
        <v>72</v>
      </c>
    </row>
    <row r="136" spans="1:8" x14ac:dyDescent="0.25">
      <c r="A136" s="214">
        <v>8283</v>
      </c>
      <c r="B136" s="215" t="s">
        <v>335</v>
      </c>
      <c r="C136" s="215" t="s">
        <v>336</v>
      </c>
      <c r="D136" s="216" t="s">
        <v>327</v>
      </c>
      <c r="E136" s="216" t="s">
        <v>340</v>
      </c>
      <c r="F136" s="215" t="s">
        <v>338</v>
      </c>
      <c r="G136" s="216" t="s">
        <v>93</v>
      </c>
      <c r="H136" s="217">
        <v>128.5</v>
      </c>
    </row>
    <row r="137" spans="1:8" x14ac:dyDescent="0.25">
      <c r="A137" s="214">
        <v>8284</v>
      </c>
      <c r="B137" s="215" t="s">
        <v>335</v>
      </c>
      <c r="C137" s="215" t="s">
        <v>336</v>
      </c>
      <c r="D137" s="216" t="s">
        <v>341</v>
      </c>
      <c r="E137" s="216" t="s">
        <v>342</v>
      </c>
      <c r="F137" s="215" t="s">
        <v>338</v>
      </c>
      <c r="G137" s="216" t="s">
        <v>93</v>
      </c>
      <c r="H137" s="217">
        <v>228</v>
      </c>
    </row>
    <row r="138" spans="1:8" x14ac:dyDescent="0.25">
      <c r="A138" s="214">
        <v>8285</v>
      </c>
      <c r="B138" s="215" t="s">
        <v>335</v>
      </c>
      <c r="C138" s="215" t="s">
        <v>336</v>
      </c>
      <c r="D138" s="216" t="s">
        <v>329</v>
      </c>
      <c r="E138" s="216" t="s">
        <v>343</v>
      </c>
      <c r="F138" s="215" t="s">
        <v>338</v>
      </c>
      <c r="G138" s="216" t="s">
        <v>93</v>
      </c>
      <c r="H138" s="217">
        <v>263.25</v>
      </c>
    </row>
    <row r="139" spans="1:8" x14ac:dyDescent="0.25">
      <c r="A139" s="214">
        <v>8286</v>
      </c>
      <c r="B139" s="215" t="s">
        <v>335</v>
      </c>
      <c r="C139" s="215" t="s">
        <v>336</v>
      </c>
      <c r="D139" s="216" t="s">
        <v>344</v>
      </c>
      <c r="E139" s="216" t="s">
        <v>345</v>
      </c>
      <c r="F139" s="215" t="s">
        <v>338</v>
      </c>
      <c r="G139" s="216" t="s">
        <v>93</v>
      </c>
      <c r="H139" s="217">
        <v>452.5</v>
      </c>
    </row>
    <row r="140" spans="1:8" ht="28.5" x14ac:dyDescent="0.25">
      <c r="A140" s="214">
        <v>8287</v>
      </c>
      <c r="B140" s="215" t="s">
        <v>346</v>
      </c>
      <c r="C140" s="215" t="s">
        <v>347</v>
      </c>
      <c r="D140" s="216"/>
      <c r="E140" s="216">
        <v>184</v>
      </c>
      <c r="F140" s="215"/>
      <c r="G140" s="216" t="s">
        <v>93</v>
      </c>
      <c r="H140" s="217">
        <v>66</v>
      </c>
    </row>
    <row r="141" spans="1:8" ht="28.5" x14ac:dyDescent="0.25">
      <c r="A141" s="214">
        <v>8288</v>
      </c>
      <c r="B141" s="215" t="s">
        <v>348</v>
      </c>
      <c r="C141" s="215" t="s">
        <v>349</v>
      </c>
      <c r="D141" s="216"/>
      <c r="E141" s="216">
        <v>238</v>
      </c>
      <c r="F141" s="215"/>
      <c r="G141" s="216" t="s">
        <v>93</v>
      </c>
      <c r="H141" s="217">
        <v>75</v>
      </c>
    </row>
    <row r="142" spans="1:8" ht="28.5" x14ac:dyDescent="0.25">
      <c r="A142" s="214">
        <v>8289</v>
      </c>
      <c r="B142" s="215" t="s">
        <v>348</v>
      </c>
      <c r="C142" s="215" t="s">
        <v>350</v>
      </c>
      <c r="D142" s="216"/>
      <c r="E142" s="216">
        <v>230</v>
      </c>
      <c r="F142" s="215"/>
      <c r="G142" s="216" t="s">
        <v>93</v>
      </c>
      <c r="H142" s="217">
        <v>86</v>
      </c>
    </row>
    <row r="143" spans="1:8" x14ac:dyDescent="0.25">
      <c r="A143" s="214">
        <v>8290</v>
      </c>
      <c r="B143" s="215" t="s">
        <v>351</v>
      </c>
      <c r="C143" s="215" t="s">
        <v>352</v>
      </c>
      <c r="D143" s="216" t="s">
        <v>353</v>
      </c>
      <c r="E143" s="216" t="s">
        <v>354</v>
      </c>
      <c r="F143" s="215"/>
      <c r="G143" s="216" t="s">
        <v>93</v>
      </c>
      <c r="H143" s="217">
        <v>5</v>
      </c>
    </row>
    <row r="144" spans="1:8" x14ac:dyDescent="0.25">
      <c r="A144" s="214">
        <v>8300</v>
      </c>
      <c r="B144" s="215" t="s">
        <v>355</v>
      </c>
      <c r="C144" s="215" t="s">
        <v>324</v>
      </c>
      <c r="D144" s="216" t="s">
        <v>356</v>
      </c>
      <c r="E144" s="216" t="s">
        <v>357</v>
      </c>
      <c r="F144" s="215"/>
      <c r="G144" s="216" t="s">
        <v>93</v>
      </c>
      <c r="H144" s="217">
        <v>13.5</v>
      </c>
    </row>
    <row r="145" spans="1:8" x14ac:dyDescent="0.25">
      <c r="A145" s="214">
        <v>8301</v>
      </c>
      <c r="B145" s="215" t="s">
        <v>355</v>
      </c>
      <c r="C145" s="215" t="s">
        <v>324</v>
      </c>
      <c r="D145" s="216" t="s">
        <v>358</v>
      </c>
      <c r="E145" s="216" t="s">
        <v>99</v>
      </c>
      <c r="F145" s="215"/>
      <c r="G145" s="216" t="s">
        <v>93</v>
      </c>
      <c r="H145" s="217">
        <v>21.5</v>
      </c>
    </row>
    <row r="146" spans="1:8" x14ac:dyDescent="0.25">
      <c r="A146" s="214">
        <v>8302</v>
      </c>
      <c r="B146" s="215" t="s">
        <v>355</v>
      </c>
      <c r="C146" s="215" t="s">
        <v>324</v>
      </c>
      <c r="D146" s="216" t="s">
        <v>359</v>
      </c>
      <c r="E146" s="216" t="s">
        <v>360</v>
      </c>
      <c r="F146" s="215"/>
      <c r="G146" s="216" t="s">
        <v>93</v>
      </c>
      <c r="H146" s="217">
        <v>27</v>
      </c>
    </row>
    <row r="147" spans="1:8" x14ac:dyDescent="0.25">
      <c r="A147" s="214">
        <v>8303</v>
      </c>
      <c r="B147" s="215" t="s">
        <v>355</v>
      </c>
      <c r="C147" s="215" t="s">
        <v>324</v>
      </c>
      <c r="D147" s="216" t="s">
        <v>361</v>
      </c>
      <c r="E147" s="216" t="s">
        <v>362</v>
      </c>
      <c r="F147" s="215"/>
      <c r="G147" s="216" t="s">
        <v>93</v>
      </c>
      <c r="H147" s="217">
        <v>57.5</v>
      </c>
    </row>
    <row r="148" spans="1:8" x14ac:dyDescent="0.25">
      <c r="A148" s="214">
        <v>8306</v>
      </c>
      <c r="B148" s="215" t="s">
        <v>363</v>
      </c>
      <c r="C148" s="215" t="s">
        <v>364</v>
      </c>
      <c r="D148" s="216" t="s">
        <v>365</v>
      </c>
      <c r="E148" s="216">
        <v>99.9</v>
      </c>
      <c r="F148" s="215"/>
      <c r="G148" s="216" t="s">
        <v>93</v>
      </c>
      <c r="H148" s="217">
        <v>33.75</v>
      </c>
    </row>
    <row r="149" spans="1:8" x14ac:dyDescent="0.25">
      <c r="A149" s="214">
        <v>8307</v>
      </c>
      <c r="B149" s="215" t="s">
        <v>366</v>
      </c>
      <c r="C149" s="215" t="s">
        <v>367</v>
      </c>
      <c r="D149" s="216"/>
      <c r="E149" s="216">
        <v>99.9</v>
      </c>
      <c r="F149" s="215"/>
      <c r="G149" s="216" t="s">
        <v>93</v>
      </c>
      <c r="H149" s="217">
        <v>35.25</v>
      </c>
    </row>
    <row r="150" spans="1:8" x14ac:dyDescent="0.25">
      <c r="A150" s="214">
        <v>8308</v>
      </c>
      <c r="B150" s="215" t="s">
        <v>368</v>
      </c>
      <c r="C150" s="215" t="s">
        <v>369</v>
      </c>
      <c r="D150" s="216"/>
      <c r="E150" s="216">
        <v>99.9</v>
      </c>
      <c r="F150" s="215"/>
      <c r="G150" s="216" t="s">
        <v>93</v>
      </c>
      <c r="H150" s="217">
        <v>43.6</v>
      </c>
    </row>
    <row r="151" spans="1:8" x14ac:dyDescent="0.25">
      <c r="A151" s="214">
        <v>8309</v>
      </c>
      <c r="B151" s="215" t="s">
        <v>370</v>
      </c>
      <c r="C151" s="215" t="s">
        <v>371</v>
      </c>
      <c r="D151" s="216"/>
      <c r="E151" s="216"/>
      <c r="F151" s="215"/>
      <c r="G151" s="216" t="s">
        <v>93</v>
      </c>
      <c r="H151" s="217">
        <v>2.5</v>
      </c>
    </row>
    <row r="152" spans="1:8" x14ac:dyDescent="0.25">
      <c r="A152" s="214">
        <v>8310</v>
      </c>
      <c r="B152" s="215" t="s">
        <v>372</v>
      </c>
      <c r="C152" s="215" t="s">
        <v>373</v>
      </c>
      <c r="D152" s="216" t="s">
        <v>374</v>
      </c>
      <c r="E152" s="216" t="s">
        <v>91</v>
      </c>
      <c r="F152" s="215"/>
      <c r="G152" s="216" t="s">
        <v>93</v>
      </c>
      <c r="H152" s="217">
        <v>4</v>
      </c>
    </row>
    <row r="153" spans="1:8" x14ac:dyDescent="0.25">
      <c r="A153" s="214">
        <v>8311</v>
      </c>
      <c r="B153" s="215" t="s">
        <v>372</v>
      </c>
      <c r="C153" s="215" t="s">
        <v>373</v>
      </c>
      <c r="D153" s="216" t="s">
        <v>375</v>
      </c>
      <c r="E153" s="216" t="s">
        <v>376</v>
      </c>
      <c r="F153" s="215"/>
      <c r="G153" s="216" t="s">
        <v>93</v>
      </c>
      <c r="H153" s="217">
        <v>11.25</v>
      </c>
    </row>
    <row r="154" spans="1:8" x14ac:dyDescent="0.25">
      <c r="A154" s="214">
        <v>8312</v>
      </c>
      <c r="B154" s="215" t="s">
        <v>372</v>
      </c>
      <c r="C154" s="215" t="s">
        <v>373</v>
      </c>
      <c r="D154" s="216" t="s">
        <v>377</v>
      </c>
      <c r="E154" s="216" t="s">
        <v>282</v>
      </c>
      <c r="F154" s="215"/>
      <c r="G154" s="216" t="s">
        <v>93</v>
      </c>
      <c r="H154" s="217">
        <v>20</v>
      </c>
    </row>
    <row r="155" spans="1:8" x14ac:dyDescent="0.25">
      <c r="A155" s="214">
        <v>8313</v>
      </c>
      <c r="B155" s="215" t="s">
        <v>372</v>
      </c>
      <c r="C155" s="215" t="s">
        <v>373</v>
      </c>
      <c r="D155" s="216" t="s">
        <v>378</v>
      </c>
      <c r="E155" s="216" t="s">
        <v>285</v>
      </c>
      <c r="F155" s="215"/>
      <c r="G155" s="216" t="s">
        <v>93</v>
      </c>
      <c r="H155" s="217">
        <v>38</v>
      </c>
    </row>
    <row r="156" spans="1:8" x14ac:dyDescent="0.25">
      <c r="A156" s="214">
        <v>8314</v>
      </c>
      <c r="B156" s="215" t="s">
        <v>372</v>
      </c>
      <c r="C156" s="215" t="s">
        <v>373</v>
      </c>
      <c r="D156" s="216" t="s">
        <v>379</v>
      </c>
      <c r="E156" s="216" t="s">
        <v>291</v>
      </c>
      <c r="F156" s="215"/>
      <c r="G156" s="216" t="s">
        <v>93</v>
      </c>
      <c r="H156" s="217">
        <v>63</v>
      </c>
    </row>
    <row r="157" spans="1:8" x14ac:dyDescent="0.25">
      <c r="A157" s="214">
        <v>8315</v>
      </c>
      <c r="B157" s="215" t="s">
        <v>372</v>
      </c>
      <c r="C157" s="215" t="s">
        <v>373</v>
      </c>
      <c r="D157" s="216" t="s">
        <v>380</v>
      </c>
      <c r="E157" s="216" t="s">
        <v>244</v>
      </c>
      <c r="F157" s="215"/>
      <c r="G157" s="216" t="s">
        <v>93</v>
      </c>
      <c r="H157" s="217">
        <v>82.75</v>
      </c>
    </row>
    <row r="158" spans="1:8" x14ac:dyDescent="0.25">
      <c r="A158" s="214">
        <v>8316</v>
      </c>
      <c r="B158" s="215" t="s">
        <v>372</v>
      </c>
      <c r="C158" s="215" t="s">
        <v>373</v>
      </c>
      <c r="D158" s="216" t="s">
        <v>381</v>
      </c>
      <c r="E158" s="216" t="s">
        <v>306</v>
      </c>
      <c r="F158" s="215"/>
      <c r="G158" s="216" t="s">
        <v>93</v>
      </c>
      <c r="H158" s="217">
        <v>108.25</v>
      </c>
    </row>
    <row r="159" spans="1:8" x14ac:dyDescent="0.25">
      <c r="A159" s="214">
        <v>8317</v>
      </c>
      <c r="B159" s="215" t="s">
        <v>372</v>
      </c>
      <c r="C159" s="215" t="s">
        <v>373</v>
      </c>
      <c r="D159" s="216" t="s">
        <v>382</v>
      </c>
      <c r="E159" s="216" t="s">
        <v>107</v>
      </c>
      <c r="F159" s="215"/>
      <c r="G159" s="216" t="s">
        <v>93</v>
      </c>
      <c r="H159" s="217">
        <v>119</v>
      </c>
    </row>
    <row r="160" spans="1:8" x14ac:dyDescent="0.25">
      <c r="A160" s="214">
        <v>8318</v>
      </c>
      <c r="B160" s="215" t="s">
        <v>372</v>
      </c>
      <c r="C160" s="215" t="s">
        <v>373</v>
      </c>
      <c r="D160" s="216" t="s">
        <v>383</v>
      </c>
      <c r="E160" s="216" t="s">
        <v>384</v>
      </c>
      <c r="F160" s="215"/>
      <c r="G160" s="216" t="s">
        <v>93</v>
      </c>
      <c r="H160" s="217">
        <v>205.6</v>
      </c>
    </row>
    <row r="161" spans="1:8" x14ac:dyDescent="0.25">
      <c r="A161" s="214">
        <v>8319</v>
      </c>
      <c r="B161" s="215" t="s">
        <v>372</v>
      </c>
      <c r="C161" s="215" t="s">
        <v>373</v>
      </c>
      <c r="D161" s="216" t="s">
        <v>385</v>
      </c>
      <c r="E161" s="216" t="s">
        <v>345</v>
      </c>
      <c r="F161" s="215"/>
      <c r="G161" s="216" t="s">
        <v>93</v>
      </c>
      <c r="H161" s="217">
        <v>254.75</v>
      </c>
    </row>
    <row r="162" spans="1:8" x14ac:dyDescent="0.25">
      <c r="A162" s="214">
        <v>8320</v>
      </c>
      <c r="B162" s="215" t="s">
        <v>372</v>
      </c>
      <c r="C162" s="215" t="s">
        <v>373</v>
      </c>
      <c r="D162" s="216" t="s">
        <v>386</v>
      </c>
      <c r="E162" s="216" t="s">
        <v>387</v>
      </c>
      <c r="F162" s="215" t="s">
        <v>388</v>
      </c>
      <c r="G162" s="216" t="s">
        <v>93</v>
      </c>
      <c r="H162" s="217">
        <v>411.5</v>
      </c>
    </row>
    <row r="163" spans="1:8" x14ac:dyDescent="0.25">
      <c r="A163" s="214">
        <v>8321</v>
      </c>
      <c r="B163" s="215" t="s">
        <v>372</v>
      </c>
      <c r="C163" s="215" t="s">
        <v>373</v>
      </c>
      <c r="D163" s="216" t="s">
        <v>389</v>
      </c>
      <c r="E163" s="216" t="s">
        <v>390</v>
      </c>
      <c r="F163" s="215"/>
      <c r="G163" s="216" t="s">
        <v>93</v>
      </c>
      <c r="H163" s="217">
        <v>612.25</v>
      </c>
    </row>
    <row r="164" spans="1:8" x14ac:dyDescent="0.25">
      <c r="A164" s="214">
        <v>8322</v>
      </c>
      <c r="B164" s="215" t="s">
        <v>372</v>
      </c>
      <c r="C164" s="215" t="s">
        <v>373</v>
      </c>
      <c r="D164" s="216" t="s">
        <v>391</v>
      </c>
      <c r="E164" s="216" t="s">
        <v>392</v>
      </c>
      <c r="F164" s="215" t="s">
        <v>393</v>
      </c>
      <c r="G164" s="216" t="s">
        <v>93</v>
      </c>
      <c r="H164" s="217">
        <v>413</v>
      </c>
    </row>
    <row r="165" spans="1:8" x14ac:dyDescent="0.25">
      <c r="A165" s="214">
        <v>8323</v>
      </c>
      <c r="B165" s="215" t="s">
        <v>372</v>
      </c>
      <c r="C165" s="215" t="s">
        <v>373</v>
      </c>
      <c r="D165" s="216" t="s">
        <v>394</v>
      </c>
      <c r="E165" s="216" t="s">
        <v>387</v>
      </c>
      <c r="F165" s="215" t="s">
        <v>393</v>
      </c>
      <c r="G165" s="216" t="s">
        <v>93</v>
      </c>
      <c r="H165" s="217">
        <v>578.70000000000005</v>
      </c>
    </row>
    <row r="166" spans="1:8" x14ac:dyDescent="0.25">
      <c r="A166" s="214">
        <v>8324</v>
      </c>
      <c r="B166" s="215" t="s">
        <v>372</v>
      </c>
      <c r="C166" s="215" t="s">
        <v>373</v>
      </c>
      <c r="D166" s="216" t="s">
        <v>386</v>
      </c>
      <c r="E166" s="216" t="s">
        <v>387</v>
      </c>
      <c r="F166" s="215" t="s">
        <v>393</v>
      </c>
      <c r="G166" s="216" t="s">
        <v>93</v>
      </c>
      <c r="H166" s="217">
        <v>446.5</v>
      </c>
    </row>
    <row r="167" spans="1:8" x14ac:dyDescent="0.25">
      <c r="A167" s="214">
        <v>8325</v>
      </c>
      <c r="B167" s="215" t="s">
        <v>395</v>
      </c>
      <c r="C167" s="215" t="s">
        <v>373</v>
      </c>
      <c r="D167" s="216" t="s">
        <v>396</v>
      </c>
      <c r="E167" s="216">
        <v>60</v>
      </c>
      <c r="F167" s="215"/>
      <c r="G167" s="216" t="s">
        <v>93</v>
      </c>
      <c r="H167" s="217">
        <v>20</v>
      </c>
    </row>
    <row r="168" spans="1:8" x14ac:dyDescent="0.25">
      <c r="A168" s="214">
        <v>8326</v>
      </c>
      <c r="B168" s="215" t="s">
        <v>372</v>
      </c>
      <c r="C168" s="215" t="s">
        <v>373</v>
      </c>
      <c r="D168" s="216" t="s">
        <v>397</v>
      </c>
      <c r="E168" s="216">
        <v>40</v>
      </c>
      <c r="F168" s="215"/>
      <c r="G168" s="216" t="s">
        <v>93</v>
      </c>
      <c r="H168" s="217">
        <v>10.5</v>
      </c>
    </row>
    <row r="169" spans="1:8" x14ac:dyDescent="0.25">
      <c r="A169" s="214">
        <v>8330</v>
      </c>
      <c r="B169" s="215" t="s">
        <v>398</v>
      </c>
      <c r="C169" s="215" t="s">
        <v>399</v>
      </c>
      <c r="D169" s="216" t="s">
        <v>400</v>
      </c>
      <c r="E169" s="216" t="s">
        <v>242</v>
      </c>
      <c r="F169" s="215" t="s">
        <v>401</v>
      </c>
      <c r="G169" s="216" t="s">
        <v>93</v>
      </c>
      <c r="H169" s="217">
        <v>40.5</v>
      </c>
    </row>
    <row r="170" spans="1:8" x14ac:dyDescent="0.25">
      <c r="A170" s="214">
        <v>8331</v>
      </c>
      <c r="B170" s="215" t="s">
        <v>398</v>
      </c>
      <c r="C170" s="215" t="s">
        <v>399</v>
      </c>
      <c r="D170" s="216" t="s">
        <v>402</v>
      </c>
      <c r="E170" s="216" t="s">
        <v>109</v>
      </c>
      <c r="F170" s="215" t="s">
        <v>401</v>
      </c>
      <c r="G170" s="216" t="s">
        <v>93</v>
      </c>
      <c r="H170" s="217">
        <v>54.5</v>
      </c>
    </row>
    <row r="171" spans="1:8" x14ac:dyDescent="0.25">
      <c r="A171" s="214">
        <v>8332</v>
      </c>
      <c r="B171" s="215" t="s">
        <v>398</v>
      </c>
      <c r="C171" s="215" t="s">
        <v>399</v>
      </c>
      <c r="D171" s="216" t="s">
        <v>403</v>
      </c>
      <c r="E171" s="216" t="s">
        <v>404</v>
      </c>
      <c r="F171" s="215" t="s">
        <v>401</v>
      </c>
      <c r="G171" s="216" t="s">
        <v>93</v>
      </c>
      <c r="H171" s="217">
        <v>84</v>
      </c>
    </row>
    <row r="172" spans="1:8" x14ac:dyDescent="0.25">
      <c r="A172" s="214">
        <v>8350</v>
      </c>
      <c r="B172" s="215" t="s">
        <v>405</v>
      </c>
      <c r="C172" s="215" t="s">
        <v>352</v>
      </c>
      <c r="D172" s="216" t="s">
        <v>406</v>
      </c>
      <c r="E172" s="216"/>
      <c r="F172" s="215" t="s">
        <v>407</v>
      </c>
      <c r="G172" s="216" t="s">
        <v>93</v>
      </c>
      <c r="H172" s="217">
        <v>0.2</v>
      </c>
    </row>
    <row r="173" spans="1:8" x14ac:dyDescent="0.25">
      <c r="A173" s="214">
        <v>8351</v>
      </c>
      <c r="B173" s="215" t="s">
        <v>405</v>
      </c>
      <c r="C173" s="215" t="s">
        <v>352</v>
      </c>
      <c r="D173" s="216" t="s">
        <v>408</v>
      </c>
      <c r="E173" s="216"/>
      <c r="F173" s="215" t="s">
        <v>407</v>
      </c>
      <c r="G173" s="216" t="s">
        <v>93</v>
      </c>
      <c r="H173" s="217">
        <v>0.35</v>
      </c>
    </row>
    <row r="174" spans="1:8" x14ac:dyDescent="0.25">
      <c r="A174" s="214">
        <v>8352</v>
      </c>
      <c r="B174" s="215" t="s">
        <v>405</v>
      </c>
      <c r="C174" s="215" t="s">
        <v>352</v>
      </c>
      <c r="D174" s="216" t="s">
        <v>280</v>
      </c>
      <c r="E174" s="216"/>
      <c r="F174" s="215" t="s">
        <v>407</v>
      </c>
      <c r="G174" s="216" t="s">
        <v>93</v>
      </c>
      <c r="H174" s="217">
        <v>0.75</v>
      </c>
    </row>
    <row r="175" spans="1:8" x14ac:dyDescent="0.25">
      <c r="A175" s="214">
        <v>8353</v>
      </c>
      <c r="B175" s="215" t="s">
        <v>405</v>
      </c>
      <c r="C175" s="215" t="s">
        <v>352</v>
      </c>
      <c r="D175" s="216" t="s">
        <v>409</v>
      </c>
      <c r="E175" s="216"/>
      <c r="F175" s="215" t="s">
        <v>407</v>
      </c>
      <c r="G175" s="216" t="s">
        <v>93</v>
      </c>
      <c r="H175" s="217">
        <v>1</v>
      </c>
    </row>
    <row r="176" spans="1:8" x14ac:dyDescent="0.25">
      <c r="A176" s="214">
        <v>8354</v>
      </c>
      <c r="B176" s="215" t="s">
        <v>405</v>
      </c>
      <c r="C176" s="215" t="s">
        <v>352</v>
      </c>
      <c r="D176" s="216" t="s">
        <v>283</v>
      </c>
      <c r="E176" s="216"/>
      <c r="F176" s="215" t="s">
        <v>407</v>
      </c>
      <c r="G176" s="216" t="s">
        <v>93</v>
      </c>
      <c r="H176" s="217">
        <v>1.35</v>
      </c>
    </row>
    <row r="177" spans="1:8" x14ac:dyDescent="0.25">
      <c r="A177" s="214">
        <v>8355</v>
      </c>
      <c r="B177" s="215" t="s">
        <v>405</v>
      </c>
      <c r="C177" s="215" t="s">
        <v>352</v>
      </c>
      <c r="D177" s="216" t="s">
        <v>118</v>
      </c>
      <c r="E177" s="216"/>
      <c r="F177" s="215" t="s">
        <v>407</v>
      </c>
      <c r="G177" s="216" t="s">
        <v>93</v>
      </c>
      <c r="H177" s="217">
        <v>2.2000000000000002</v>
      </c>
    </row>
    <row r="178" spans="1:8" x14ac:dyDescent="0.25">
      <c r="A178" s="214">
        <v>8356</v>
      </c>
      <c r="B178" s="215" t="s">
        <v>410</v>
      </c>
      <c r="C178" s="215" t="s">
        <v>352</v>
      </c>
      <c r="D178" s="216" t="s">
        <v>406</v>
      </c>
      <c r="E178" s="216"/>
      <c r="F178" s="215" t="s">
        <v>407</v>
      </c>
      <c r="G178" s="216" t="s">
        <v>93</v>
      </c>
      <c r="H178" s="217">
        <v>0.25</v>
      </c>
    </row>
    <row r="179" spans="1:8" x14ac:dyDescent="0.25">
      <c r="A179" s="214">
        <v>8357</v>
      </c>
      <c r="B179" s="215" t="s">
        <v>410</v>
      </c>
      <c r="C179" s="215" t="s">
        <v>352</v>
      </c>
      <c r="D179" s="216" t="s">
        <v>408</v>
      </c>
      <c r="E179" s="216"/>
      <c r="F179" s="215" t="s">
        <v>407</v>
      </c>
      <c r="G179" s="216" t="s">
        <v>93</v>
      </c>
      <c r="H179" s="217">
        <v>0.46</v>
      </c>
    </row>
    <row r="180" spans="1:8" x14ac:dyDescent="0.25">
      <c r="A180" s="214">
        <v>8358</v>
      </c>
      <c r="B180" s="215" t="s">
        <v>410</v>
      </c>
      <c r="C180" s="215" t="s">
        <v>352</v>
      </c>
      <c r="D180" s="216" t="s">
        <v>280</v>
      </c>
      <c r="E180" s="216"/>
      <c r="F180" s="215" t="s">
        <v>407</v>
      </c>
      <c r="G180" s="216" t="s">
        <v>93</v>
      </c>
      <c r="H180" s="217">
        <v>0.95</v>
      </c>
    </row>
    <row r="181" spans="1:8" x14ac:dyDescent="0.25">
      <c r="A181" s="214">
        <v>8359</v>
      </c>
      <c r="B181" s="215" t="s">
        <v>410</v>
      </c>
      <c r="C181" s="215" t="s">
        <v>352</v>
      </c>
      <c r="D181" s="216" t="s">
        <v>409</v>
      </c>
      <c r="E181" s="216"/>
      <c r="F181" s="215" t="s">
        <v>407</v>
      </c>
      <c r="G181" s="216" t="s">
        <v>93</v>
      </c>
      <c r="H181" s="217">
        <v>1.3</v>
      </c>
    </row>
    <row r="182" spans="1:8" x14ac:dyDescent="0.25">
      <c r="A182" s="214">
        <v>8360</v>
      </c>
      <c r="B182" s="215" t="s">
        <v>410</v>
      </c>
      <c r="C182" s="215" t="s">
        <v>352</v>
      </c>
      <c r="D182" s="216" t="s">
        <v>283</v>
      </c>
      <c r="E182" s="216"/>
      <c r="F182" s="215" t="s">
        <v>407</v>
      </c>
      <c r="G182" s="216" t="s">
        <v>93</v>
      </c>
      <c r="H182" s="217">
        <v>2.35</v>
      </c>
    </row>
    <row r="183" spans="1:8" x14ac:dyDescent="0.25">
      <c r="A183" s="214">
        <v>8361</v>
      </c>
      <c r="B183" s="215" t="s">
        <v>410</v>
      </c>
      <c r="C183" s="215" t="s">
        <v>352</v>
      </c>
      <c r="D183" s="216" t="s">
        <v>118</v>
      </c>
      <c r="E183" s="216"/>
      <c r="F183" s="215" t="s">
        <v>407</v>
      </c>
      <c r="G183" s="216" t="s">
        <v>93</v>
      </c>
      <c r="H183" s="217">
        <v>3.35</v>
      </c>
    </row>
    <row r="184" spans="1:8" x14ac:dyDescent="0.25">
      <c r="A184" s="214">
        <v>8380</v>
      </c>
      <c r="B184" s="215" t="s">
        <v>411</v>
      </c>
      <c r="C184" s="215" t="s">
        <v>336</v>
      </c>
      <c r="D184" s="216" t="s">
        <v>337</v>
      </c>
      <c r="E184" s="216" t="s">
        <v>412</v>
      </c>
      <c r="F184" s="215" t="s">
        <v>413</v>
      </c>
      <c r="G184" s="216" t="s">
        <v>93</v>
      </c>
      <c r="H184" s="217">
        <v>13</v>
      </c>
    </row>
    <row r="185" spans="1:8" x14ac:dyDescent="0.25">
      <c r="A185" s="214">
        <v>8381</v>
      </c>
      <c r="B185" s="215" t="s">
        <v>411</v>
      </c>
      <c r="C185" s="215" t="s">
        <v>336</v>
      </c>
      <c r="D185" s="216" t="s">
        <v>414</v>
      </c>
      <c r="E185" s="216" t="s">
        <v>357</v>
      </c>
      <c r="F185" s="215" t="s">
        <v>413</v>
      </c>
      <c r="G185" s="216" t="s">
        <v>93</v>
      </c>
      <c r="H185" s="217">
        <v>23.5</v>
      </c>
    </row>
    <row r="186" spans="1:8" x14ac:dyDescent="0.25">
      <c r="A186" s="214">
        <v>8382</v>
      </c>
      <c r="B186" s="215" t="s">
        <v>411</v>
      </c>
      <c r="C186" s="215" t="s">
        <v>336</v>
      </c>
      <c r="D186" s="216" t="s">
        <v>415</v>
      </c>
      <c r="E186" s="216" t="s">
        <v>416</v>
      </c>
      <c r="F186" s="215" t="s">
        <v>413</v>
      </c>
      <c r="G186" s="216" t="s">
        <v>93</v>
      </c>
      <c r="H186" s="217">
        <v>49</v>
      </c>
    </row>
    <row r="187" spans="1:8" x14ac:dyDescent="0.25">
      <c r="A187" s="214">
        <v>8383</v>
      </c>
      <c r="B187" s="215" t="s">
        <v>411</v>
      </c>
      <c r="C187" s="215" t="s">
        <v>336</v>
      </c>
      <c r="D187" s="216" t="s">
        <v>417</v>
      </c>
      <c r="E187" s="216" t="s">
        <v>418</v>
      </c>
      <c r="F187" s="215" t="s">
        <v>413</v>
      </c>
      <c r="G187" s="216" t="s">
        <v>93</v>
      </c>
      <c r="H187" s="217">
        <v>87.25</v>
      </c>
    </row>
    <row r="188" spans="1:8" x14ac:dyDescent="0.25">
      <c r="A188" s="214">
        <v>8384</v>
      </c>
      <c r="B188" s="215" t="s">
        <v>411</v>
      </c>
      <c r="C188" s="215" t="s">
        <v>336</v>
      </c>
      <c r="D188" s="216" t="s">
        <v>419</v>
      </c>
      <c r="E188" s="216" t="s">
        <v>420</v>
      </c>
      <c r="F188" s="215" t="s">
        <v>413</v>
      </c>
      <c r="G188" s="216" t="s">
        <v>93</v>
      </c>
      <c r="H188" s="217">
        <v>128.75</v>
      </c>
    </row>
    <row r="189" spans="1:8" x14ac:dyDescent="0.25">
      <c r="A189" s="214">
        <v>8390</v>
      </c>
      <c r="B189" s="215" t="s">
        <v>421</v>
      </c>
      <c r="C189" s="215" t="s">
        <v>336</v>
      </c>
      <c r="D189" s="216" t="s">
        <v>337</v>
      </c>
      <c r="E189" s="216" t="s">
        <v>422</v>
      </c>
      <c r="F189" s="215"/>
      <c r="G189" s="216" t="s">
        <v>93</v>
      </c>
      <c r="H189" s="217">
        <v>18</v>
      </c>
    </row>
    <row r="190" spans="1:8" x14ac:dyDescent="0.25">
      <c r="A190" s="214">
        <v>8391</v>
      </c>
      <c r="B190" s="215" t="s">
        <v>421</v>
      </c>
      <c r="C190" s="215" t="s">
        <v>336</v>
      </c>
      <c r="D190" s="216" t="s">
        <v>414</v>
      </c>
      <c r="E190" s="216" t="s">
        <v>357</v>
      </c>
      <c r="F190" s="215"/>
      <c r="G190" s="216" t="s">
        <v>93</v>
      </c>
      <c r="H190" s="217">
        <v>24.25</v>
      </c>
    </row>
    <row r="191" spans="1:8" x14ac:dyDescent="0.25">
      <c r="A191" s="214">
        <v>8392</v>
      </c>
      <c r="B191" s="215" t="s">
        <v>421</v>
      </c>
      <c r="C191" s="215" t="s">
        <v>336</v>
      </c>
      <c r="D191" s="216" t="s">
        <v>415</v>
      </c>
      <c r="E191" s="216" t="s">
        <v>315</v>
      </c>
      <c r="F191" s="215"/>
      <c r="G191" s="216" t="s">
        <v>93</v>
      </c>
      <c r="H191" s="217">
        <v>34.5</v>
      </c>
    </row>
    <row r="192" spans="1:8" x14ac:dyDescent="0.25">
      <c r="A192" s="214">
        <v>8393</v>
      </c>
      <c r="B192" s="215" t="s">
        <v>421</v>
      </c>
      <c r="C192" s="215" t="s">
        <v>336</v>
      </c>
      <c r="D192" s="216" t="s">
        <v>417</v>
      </c>
      <c r="E192" s="216" t="s">
        <v>423</v>
      </c>
      <c r="F192" s="215"/>
      <c r="G192" s="216" t="s">
        <v>93</v>
      </c>
      <c r="H192" s="217">
        <v>44</v>
      </c>
    </row>
    <row r="193" spans="1:8" x14ac:dyDescent="0.25">
      <c r="A193" s="214">
        <v>8394</v>
      </c>
      <c r="B193" s="215" t="s">
        <v>421</v>
      </c>
      <c r="C193" s="215" t="s">
        <v>336</v>
      </c>
      <c r="D193" s="216" t="s">
        <v>419</v>
      </c>
      <c r="E193" s="216" t="s">
        <v>286</v>
      </c>
      <c r="F193" s="215"/>
      <c r="G193" s="216" t="s">
        <v>93</v>
      </c>
      <c r="H193" s="217">
        <v>60.25</v>
      </c>
    </row>
    <row r="194" spans="1:8" x14ac:dyDescent="0.25">
      <c r="A194" s="214">
        <v>8395</v>
      </c>
      <c r="B194" s="215" t="s">
        <v>421</v>
      </c>
      <c r="C194" s="215" t="s">
        <v>336</v>
      </c>
      <c r="D194" s="216" t="s">
        <v>424</v>
      </c>
      <c r="E194" s="216" t="s">
        <v>143</v>
      </c>
      <c r="F194" s="215"/>
      <c r="G194" s="216" t="s">
        <v>93</v>
      </c>
      <c r="H194" s="217">
        <v>74.5</v>
      </c>
    </row>
    <row r="195" spans="1:8" x14ac:dyDescent="0.25">
      <c r="A195" s="214">
        <v>8396</v>
      </c>
      <c r="B195" s="215" t="s">
        <v>421</v>
      </c>
      <c r="C195" s="215" t="s">
        <v>336</v>
      </c>
      <c r="D195" s="216" t="s">
        <v>425</v>
      </c>
      <c r="E195" s="216" t="s">
        <v>426</v>
      </c>
      <c r="F195" s="215"/>
      <c r="G195" s="216" t="s">
        <v>93</v>
      </c>
      <c r="H195" s="217">
        <v>98.25</v>
      </c>
    </row>
    <row r="196" spans="1:8" x14ac:dyDescent="0.25">
      <c r="A196" s="214">
        <v>8397</v>
      </c>
      <c r="B196" s="215" t="s">
        <v>421</v>
      </c>
      <c r="C196" s="215" t="s">
        <v>336</v>
      </c>
      <c r="D196" s="216" t="s">
        <v>427</v>
      </c>
      <c r="E196" s="216" t="s">
        <v>317</v>
      </c>
      <c r="F196" s="215"/>
      <c r="G196" s="216" t="s">
        <v>93</v>
      </c>
      <c r="H196" s="217">
        <v>108</v>
      </c>
    </row>
    <row r="197" spans="1:8" x14ac:dyDescent="0.25">
      <c r="A197" s="214">
        <v>8398</v>
      </c>
      <c r="B197" s="215" t="s">
        <v>421</v>
      </c>
      <c r="C197" s="215" t="s">
        <v>336</v>
      </c>
      <c r="D197" s="216" t="s">
        <v>428</v>
      </c>
      <c r="E197" s="216" t="s">
        <v>429</v>
      </c>
      <c r="F197" s="215"/>
      <c r="G197" s="216" t="s">
        <v>93</v>
      </c>
      <c r="H197" s="217">
        <v>167.75</v>
      </c>
    </row>
    <row r="198" spans="1:8" x14ac:dyDescent="0.25">
      <c r="A198" s="214">
        <v>8401</v>
      </c>
      <c r="B198" s="215" t="s">
        <v>430</v>
      </c>
      <c r="C198" s="215"/>
      <c r="D198" s="216"/>
      <c r="E198" s="216" t="s">
        <v>431</v>
      </c>
      <c r="F198" s="215"/>
      <c r="G198" s="216" t="s">
        <v>93</v>
      </c>
      <c r="H198" s="217">
        <v>26.25</v>
      </c>
    </row>
    <row r="199" spans="1:8" x14ac:dyDescent="0.25">
      <c r="A199" s="214">
        <v>8410</v>
      </c>
      <c r="B199" s="215" t="s">
        <v>432</v>
      </c>
      <c r="C199" s="215" t="s">
        <v>433</v>
      </c>
      <c r="D199" s="216" t="s">
        <v>434</v>
      </c>
      <c r="E199" s="216"/>
      <c r="F199" s="215"/>
      <c r="G199" s="216" t="s">
        <v>93</v>
      </c>
      <c r="H199" s="217">
        <v>3.6</v>
      </c>
    </row>
    <row r="200" spans="1:8" x14ac:dyDescent="0.25">
      <c r="A200" s="214">
        <v>8411</v>
      </c>
      <c r="B200" s="215" t="s">
        <v>432</v>
      </c>
      <c r="C200" s="215" t="s">
        <v>433</v>
      </c>
      <c r="D200" s="216" t="s">
        <v>435</v>
      </c>
      <c r="E200" s="216"/>
      <c r="F200" s="215"/>
      <c r="G200" s="216" t="s">
        <v>93</v>
      </c>
      <c r="H200" s="217">
        <v>5</v>
      </c>
    </row>
    <row r="201" spans="1:8" x14ac:dyDescent="0.25">
      <c r="A201" s="214">
        <v>8412</v>
      </c>
      <c r="B201" s="215" t="s">
        <v>436</v>
      </c>
      <c r="C201" s="215" t="s">
        <v>433</v>
      </c>
      <c r="D201" s="216" t="s">
        <v>437</v>
      </c>
      <c r="E201" s="216" t="s">
        <v>91</v>
      </c>
      <c r="F201" s="215"/>
      <c r="G201" s="216" t="s">
        <v>93</v>
      </c>
      <c r="H201" s="217">
        <v>9.5</v>
      </c>
    </row>
    <row r="202" spans="1:8" x14ac:dyDescent="0.25">
      <c r="A202" s="214">
        <v>8413</v>
      </c>
      <c r="B202" s="215" t="s">
        <v>436</v>
      </c>
      <c r="C202" s="215" t="s">
        <v>433</v>
      </c>
      <c r="D202" s="216" t="s">
        <v>438</v>
      </c>
      <c r="E202" s="216" t="s">
        <v>376</v>
      </c>
      <c r="F202" s="215"/>
      <c r="G202" s="216" t="s">
        <v>93</v>
      </c>
      <c r="H202" s="217">
        <v>17</v>
      </c>
    </row>
    <row r="203" spans="1:8" x14ac:dyDescent="0.25">
      <c r="A203" s="214">
        <v>8419</v>
      </c>
      <c r="B203" s="215" t="s">
        <v>439</v>
      </c>
      <c r="C203" s="215" t="s">
        <v>440</v>
      </c>
      <c r="D203" s="216" t="s">
        <v>441</v>
      </c>
      <c r="E203" s="216"/>
      <c r="F203" s="215"/>
      <c r="G203" s="216" t="s">
        <v>93</v>
      </c>
      <c r="H203" s="217">
        <v>0.7</v>
      </c>
    </row>
    <row r="204" spans="1:8" x14ac:dyDescent="0.25">
      <c r="A204" s="214">
        <v>8420</v>
      </c>
      <c r="B204" s="215" t="s">
        <v>442</v>
      </c>
      <c r="C204" s="215"/>
      <c r="D204" s="216"/>
      <c r="E204" s="216" t="s">
        <v>443</v>
      </c>
      <c r="F204" s="215"/>
      <c r="G204" s="216" t="s">
        <v>93</v>
      </c>
      <c r="H204" s="217">
        <v>35.75</v>
      </c>
    </row>
    <row r="205" spans="1:8" x14ac:dyDescent="0.25">
      <c r="A205" s="214">
        <v>8423</v>
      </c>
      <c r="B205" s="215" t="s">
        <v>444</v>
      </c>
      <c r="C205" s="215" t="s">
        <v>445</v>
      </c>
      <c r="D205" s="216" t="s">
        <v>446</v>
      </c>
      <c r="E205" s="216" t="s">
        <v>423</v>
      </c>
      <c r="F205" s="215"/>
      <c r="G205" s="216" t="s">
        <v>93</v>
      </c>
      <c r="H205" s="217">
        <v>58</v>
      </c>
    </row>
    <row r="206" spans="1:8" x14ac:dyDescent="0.25">
      <c r="A206" s="214">
        <v>8424</v>
      </c>
      <c r="B206" s="215" t="s">
        <v>444</v>
      </c>
      <c r="C206" s="215" t="s">
        <v>445</v>
      </c>
      <c r="D206" s="216" t="s">
        <v>447</v>
      </c>
      <c r="E206" s="216" t="s">
        <v>362</v>
      </c>
      <c r="F206" s="215"/>
      <c r="G206" s="216" t="s">
        <v>93</v>
      </c>
      <c r="H206" s="217">
        <v>92.5</v>
      </c>
    </row>
    <row r="207" spans="1:8" x14ac:dyDescent="0.25">
      <c r="A207" s="214">
        <v>8425</v>
      </c>
      <c r="B207" s="215" t="s">
        <v>448</v>
      </c>
      <c r="C207" s="215" t="s">
        <v>449</v>
      </c>
      <c r="D207" s="216" t="s">
        <v>450</v>
      </c>
      <c r="E207" s="216" t="s">
        <v>112</v>
      </c>
      <c r="F207" s="215" t="s">
        <v>451</v>
      </c>
      <c r="G207" s="216" t="s">
        <v>93</v>
      </c>
      <c r="H207" s="217">
        <v>3.37</v>
      </c>
    </row>
    <row r="208" spans="1:8" x14ac:dyDescent="0.25">
      <c r="A208" s="214">
        <v>8430</v>
      </c>
      <c r="B208" s="215" t="s">
        <v>452</v>
      </c>
      <c r="C208" s="215"/>
      <c r="D208" s="216"/>
      <c r="E208" s="216"/>
      <c r="F208" s="215" t="s">
        <v>453</v>
      </c>
      <c r="G208" s="216" t="s">
        <v>93</v>
      </c>
      <c r="H208" s="217">
        <v>8</v>
      </c>
    </row>
    <row r="209" spans="1:8" x14ac:dyDescent="0.25">
      <c r="A209" s="214">
        <v>8431</v>
      </c>
      <c r="B209" s="215" t="s">
        <v>454</v>
      </c>
      <c r="C209" s="215"/>
      <c r="D209" s="216"/>
      <c r="E209" s="216" t="s">
        <v>97</v>
      </c>
      <c r="F209" s="215" t="s">
        <v>455</v>
      </c>
      <c r="G209" s="216" t="s">
        <v>93</v>
      </c>
      <c r="H209" s="217">
        <v>50</v>
      </c>
    </row>
    <row r="210" spans="1:8" x14ac:dyDescent="0.25">
      <c r="A210" s="214">
        <v>8432</v>
      </c>
      <c r="B210" s="215" t="s">
        <v>454</v>
      </c>
      <c r="C210" s="215"/>
      <c r="D210" s="216"/>
      <c r="E210" s="216" t="s">
        <v>285</v>
      </c>
      <c r="F210" s="215" t="s">
        <v>455</v>
      </c>
      <c r="G210" s="216" t="s">
        <v>93</v>
      </c>
      <c r="H210" s="217">
        <v>135</v>
      </c>
    </row>
    <row r="211" spans="1:8" x14ac:dyDescent="0.25">
      <c r="A211" s="214">
        <v>8433</v>
      </c>
      <c r="B211" s="215" t="s">
        <v>454</v>
      </c>
      <c r="C211" s="215"/>
      <c r="D211" s="216"/>
      <c r="E211" s="216" t="s">
        <v>216</v>
      </c>
      <c r="F211" s="215" t="s">
        <v>455</v>
      </c>
      <c r="G211" s="216" t="s">
        <v>93</v>
      </c>
      <c r="H211" s="217">
        <v>114</v>
      </c>
    </row>
    <row r="212" spans="1:8" x14ac:dyDescent="0.25">
      <c r="A212" s="214">
        <v>8434</v>
      </c>
      <c r="B212" s="215" t="s">
        <v>454</v>
      </c>
      <c r="C212" s="215"/>
      <c r="D212" s="216"/>
      <c r="E212" s="216" t="s">
        <v>143</v>
      </c>
      <c r="F212" s="215" t="s">
        <v>455</v>
      </c>
      <c r="G212" s="216" t="s">
        <v>93</v>
      </c>
      <c r="H212" s="217">
        <v>147.75</v>
      </c>
    </row>
    <row r="213" spans="1:8" x14ac:dyDescent="0.25">
      <c r="A213" s="214">
        <v>8436</v>
      </c>
      <c r="B213" s="215" t="s">
        <v>456</v>
      </c>
      <c r="C213" s="215"/>
      <c r="D213" s="216"/>
      <c r="E213" s="216" t="s">
        <v>242</v>
      </c>
      <c r="F213" s="215"/>
      <c r="G213" s="216" t="s">
        <v>93</v>
      </c>
      <c r="H213" s="217">
        <v>55.25</v>
      </c>
    </row>
    <row r="214" spans="1:8" x14ac:dyDescent="0.25">
      <c r="A214" s="214">
        <v>8437</v>
      </c>
      <c r="B214" s="215" t="s">
        <v>456</v>
      </c>
      <c r="C214" s="215"/>
      <c r="D214" s="216"/>
      <c r="E214" s="216" t="s">
        <v>109</v>
      </c>
      <c r="F214" s="215"/>
      <c r="G214" s="216" t="s">
        <v>93</v>
      </c>
      <c r="H214" s="217">
        <v>89</v>
      </c>
    </row>
    <row r="215" spans="1:8" x14ac:dyDescent="0.25">
      <c r="A215" s="214">
        <v>8438</v>
      </c>
      <c r="B215" s="215" t="s">
        <v>456</v>
      </c>
      <c r="C215" s="215"/>
      <c r="D215" s="216"/>
      <c r="E215" s="216" t="s">
        <v>286</v>
      </c>
      <c r="F215" s="215"/>
      <c r="G215" s="216" t="s">
        <v>93</v>
      </c>
      <c r="H215" s="217">
        <v>120</v>
      </c>
    </row>
    <row r="216" spans="1:8" x14ac:dyDescent="0.25">
      <c r="A216" s="214">
        <v>8439</v>
      </c>
      <c r="B216" s="215" t="s">
        <v>456</v>
      </c>
      <c r="C216" s="215"/>
      <c r="D216" s="216"/>
      <c r="E216" s="216" t="s">
        <v>457</v>
      </c>
      <c r="F216" s="215"/>
      <c r="G216" s="216" t="s">
        <v>93</v>
      </c>
      <c r="H216" s="217">
        <v>145.75</v>
      </c>
    </row>
    <row r="217" spans="1:8" x14ac:dyDescent="0.25">
      <c r="A217" s="214">
        <v>8440</v>
      </c>
      <c r="B217" s="215" t="s">
        <v>458</v>
      </c>
      <c r="C217" s="215" t="s">
        <v>459</v>
      </c>
      <c r="D217" s="216" t="s">
        <v>460</v>
      </c>
      <c r="E217" s="216" t="s">
        <v>461</v>
      </c>
      <c r="F217" s="215"/>
      <c r="G217" s="216" t="s">
        <v>93</v>
      </c>
      <c r="H217" s="217">
        <v>9.25</v>
      </c>
    </row>
    <row r="218" spans="1:8" x14ac:dyDescent="0.25">
      <c r="A218" s="214">
        <v>8441</v>
      </c>
      <c r="B218" s="215" t="s">
        <v>458</v>
      </c>
      <c r="C218" s="215" t="s">
        <v>459</v>
      </c>
      <c r="D218" s="216" t="s">
        <v>462</v>
      </c>
      <c r="E218" s="216" t="s">
        <v>357</v>
      </c>
      <c r="F218" s="215"/>
      <c r="G218" s="216" t="s">
        <v>93</v>
      </c>
      <c r="H218" s="217">
        <v>20.5</v>
      </c>
    </row>
    <row r="219" spans="1:8" x14ac:dyDescent="0.25">
      <c r="A219" s="214">
        <v>8442</v>
      </c>
      <c r="B219" s="215" t="s">
        <v>458</v>
      </c>
      <c r="C219" s="215" t="s">
        <v>459</v>
      </c>
      <c r="D219" s="216" t="s">
        <v>463</v>
      </c>
      <c r="E219" s="216" t="s">
        <v>464</v>
      </c>
      <c r="F219" s="215"/>
      <c r="G219" s="216" t="s">
        <v>93</v>
      </c>
      <c r="H219" s="217">
        <v>39.75</v>
      </c>
    </row>
    <row r="220" spans="1:8" x14ac:dyDescent="0.25">
      <c r="A220" s="214">
        <v>8445</v>
      </c>
      <c r="B220" s="215" t="s">
        <v>465</v>
      </c>
      <c r="C220" s="215" t="s">
        <v>459</v>
      </c>
      <c r="D220" s="216" t="s">
        <v>463</v>
      </c>
      <c r="E220" s="216" t="s">
        <v>466</v>
      </c>
      <c r="F220" s="215"/>
      <c r="G220" s="216" t="s">
        <v>93</v>
      </c>
      <c r="H220" s="217">
        <v>79.5</v>
      </c>
    </row>
    <row r="221" spans="1:8" x14ac:dyDescent="0.25">
      <c r="A221" s="214">
        <v>8446</v>
      </c>
      <c r="B221" s="215" t="s">
        <v>467</v>
      </c>
      <c r="C221" s="215" t="s">
        <v>459</v>
      </c>
      <c r="D221" s="216" t="s">
        <v>468</v>
      </c>
      <c r="E221" s="216"/>
      <c r="F221" s="215"/>
      <c r="G221" s="216" t="s">
        <v>93</v>
      </c>
      <c r="H221" s="217">
        <v>3.65</v>
      </c>
    </row>
    <row r="222" spans="1:8" x14ac:dyDescent="0.25">
      <c r="A222" s="214">
        <v>8447</v>
      </c>
      <c r="B222" s="215" t="s">
        <v>469</v>
      </c>
      <c r="C222" s="215" t="s">
        <v>470</v>
      </c>
      <c r="D222" s="216"/>
      <c r="E222" s="216"/>
      <c r="F222" s="215" t="s">
        <v>471</v>
      </c>
      <c r="G222" s="216" t="s">
        <v>93</v>
      </c>
      <c r="H222" s="217">
        <v>26.6</v>
      </c>
    </row>
    <row r="223" spans="1:8" x14ac:dyDescent="0.25">
      <c r="A223" s="214">
        <v>8450</v>
      </c>
      <c r="B223" s="215" t="s">
        <v>472</v>
      </c>
      <c r="C223" s="215" t="s">
        <v>473</v>
      </c>
      <c r="D223" s="216" t="s">
        <v>474</v>
      </c>
      <c r="E223" s="216"/>
      <c r="F223" s="215" t="s">
        <v>475</v>
      </c>
      <c r="G223" s="216" t="s">
        <v>93</v>
      </c>
      <c r="H223" s="217">
        <v>16.75</v>
      </c>
    </row>
    <row r="224" spans="1:8" x14ac:dyDescent="0.25">
      <c r="A224" s="214">
        <v>8451</v>
      </c>
      <c r="B224" s="215" t="s">
        <v>472</v>
      </c>
      <c r="C224" s="215" t="s">
        <v>473</v>
      </c>
      <c r="D224" s="216" t="s">
        <v>476</v>
      </c>
      <c r="E224" s="216"/>
      <c r="F224" s="215" t="s">
        <v>475</v>
      </c>
      <c r="G224" s="216" t="s">
        <v>93</v>
      </c>
      <c r="H224" s="217">
        <v>24</v>
      </c>
    </row>
    <row r="225" spans="1:8" x14ac:dyDescent="0.25">
      <c r="A225" s="214">
        <v>8452</v>
      </c>
      <c r="B225" s="215" t="s">
        <v>477</v>
      </c>
      <c r="C225" s="215" t="s">
        <v>473</v>
      </c>
      <c r="D225" s="216" t="s">
        <v>478</v>
      </c>
      <c r="E225" s="216"/>
      <c r="F225" s="215" t="s">
        <v>479</v>
      </c>
      <c r="G225" s="216" t="s">
        <v>93</v>
      </c>
      <c r="H225" s="217">
        <v>11.75</v>
      </c>
    </row>
    <row r="226" spans="1:8" x14ac:dyDescent="0.25">
      <c r="A226" s="214">
        <v>8453</v>
      </c>
      <c r="B226" s="215" t="s">
        <v>477</v>
      </c>
      <c r="C226" s="215" t="s">
        <v>473</v>
      </c>
      <c r="D226" s="216" t="s">
        <v>478</v>
      </c>
      <c r="E226" s="216"/>
      <c r="F226" s="215" t="s">
        <v>480</v>
      </c>
      <c r="G226" s="216" t="s">
        <v>93</v>
      </c>
      <c r="H226" s="217">
        <v>19.75</v>
      </c>
    </row>
    <row r="227" spans="1:8" x14ac:dyDescent="0.25">
      <c r="A227" s="214">
        <v>8455</v>
      </c>
      <c r="B227" s="215" t="s">
        <v>481</v>
      </c>
      <c r="C227" s="215" t="s">
        <v>482</v>
      </c>
      <c r="D227" s="216" t="s">
        <v>483</v>
      </c>
      <c r="E227" s="216"/>
      <c r="F227" s="215"/>
      <c r="G227" s="216" t="s">
        <v>93</v>
      </c>
      <c r="H227" s="217">
        <v>3.75</v>
      </c>
    </row>
    <row r="228" spans="1:8" x14ac:dyDescent="0.25">
      <c r="A228" s="214">
        <v>8456</v>
      </c>
      <c r="B228" s="215" t="s">
        <v>481</v>
      </c>
      <c r="C228" s="215" t="s">
        <v>482</v>
      </c>
      <c r="D228" s="216" t="s">
        <v>484</v>
      </c>
      <c r="E228" s="216"/>
      <c r="F228" s="215"/>
      <c r="G228" s="216" t="s">
        <v>93</v>
      </c>
      <c r="H228" s="217">
        <v>5.9</v>
      </c>
    </row>
    <row r="229" spans="1:8" x14ac:dyDescent="0.25">
      <c r="A229" s="214">
        <v>8457</v>
      </c>
      <c r="B229" s="215" t="s">
        <v>481</v>
      </c>
      <c r="C229" s="215" t="s">
        <v>482</v>
      </c>
      <c r="D229" s="216" t="s">
        <v>485</v>
      </c>
      <c r="E229" s="216"/>
      <c r="F229" s="215"/>
      <c r="G229" s="216" t="s">
        <v>93</v>
      </c>
      <c r="H229" s="217">
        <v>7.9</v>
      </c>
    </row>
    <row r="230" spans="1:8" x14ac:dyDescent="0.25">
      <c r="A230" s="214">
        <v>8458</v>
      </c>
      <c r="B230" s="215" t="s">
        <v>486</v>
      </c>
      <c r="C230" s="215" t="s">
        <v>324</v>
      </c>
      <c r="D230" s="216" t="s">
        <v>424</v>
      </c>
      <c r="E230" s="216" t="s">
        <v>487</v>
      </c>
      <c r="F230" s="215" t="s">
        <v>451</v>
      </c>
      <c r="G230" s="216" t="s">
        <v>93</v>
      </c>
      <c r="H230" s="217">
        <v>4.25</v>
      </c>
    </row>
    <row r="231" spans="1:8" x14ac:dyDescent="0.25">
      <c r="A231" s="214">
        <v>8469</v>
      </c>
      <c r="B231" s="215" t="s">
        <v>488</v>
      </c>
      <c r="C231" s="215" t="s">
        <v>489</v>
      </c>
      <c r="D231" s="216" t="s">
        <v>490</v>
      </c>
      <c r="E231" s="216" t="s">
        <v>491</v>
      </c>
      <c r="F231" s="215" t="s">
        <v>492</v>
      </c>
      <c r="G231" s="216" t="s">
        <v>93</v>
      </c>
      <c r="H231" s="217">
        <v>4.8</v>
      </c>
    </row>
    <row r="232" spans="1:8" x14ac:dyDescent="0.25">
      <c r="A232" s="214">
        <v>8470</v>
      </c>
      <c r="B232" s="215" t="s">
        <v>493</v>
      </c>
      <c r="C232" s="215"/>
      <c r="D232" s="216"/>
      <c r="E232" s="216" t="s">
        <v>487</v>
      </c>
      <c r="F232" s="215" t="s">
        <v>494</v>
      </c>
      <c r="G232" s="216" t="s">
        <v>93</v>
      </c>
      <c r="H232" s="217">
        <v>2.65</v>
      </c>
    </row>
    <row r="233" spans="1:8" x14ac:dyDescent="0.25">
      <c r="A233" s="214">
        <v>8471</v>
      </c>
      <c r="B233" s="215" t="s">
        <v>493</v>
      </c>
      <c r="C233" s="215"/>
      <c r="D233" s="216"/>
      <c r="E233" s="216" t="s">
        <v>119</v>
      </c>
      <c r="F233" s="215" t="s">
        <v>494</v>
      </c>
      <c r="G233" s="216" t="s">
        <v>93</v>
      </c>
      <c r="H233" s="217">
        <v>3.2</v>
      </c>
    </row>
    <row r="234" spans="1:8" x14ac:dyDescent="0.25">
      <c r="A234" s="214">
        <v>8472</v>
      </c>
      <c r="B234" s="215" t="s">
        <v>493</v>
      </c>
      <c r="C234" s="215"/>
      <c r="D234" s="216"/>
      <c r="E234" s="216" t="s">
        <v>91</v>
      </c>
      <c r="F234" s="215" t="s">
        <v>494</v>
      </c>
      <c r="G234" s="216" t="s">
        <v>93</v>
      </c>
      <c r="H234" s="217">
        <v>4.4000000000000004</v>
      </c>
    </row>
    <row r="235" spans="1:8" x14ac:dyDescent="0.25">
      <c r="A235" s="214">
        <v>8473</v>
      </c>
      <c r="B235" s="215" t="s">
        <v>493</v>
      </c>
      <c r="C235" s="215"/>
      <c r="D235" s="216"/>
      <c r="E235" s="216" t="s">
        <v>495</v>
      </c>
      <c r="F235" s="215" t="s">
        <v>494</v>
      </c>
      <c r="G235" s="216" t="s">
        <v>93</v>
      </c>
      <c r="H235" s="217">
        <v>8</v>
      </c>
    </row>
    <row r="236" spans="1:8" x14ac:dyDescent="0.25">
      <c r="A236" s="214">
        <v>8474</v>
      </c>
      <c r="B236" s="215" t="s">
        <v>493</v>
      </c>
      <c r="C236" s="215"/>
      <c r="D236" s="216"/>
      <c r="E236" s="216" t="s">
        <v>376</v>
      </c>
      <c r="F236" s="215" t="s">
        <v>494</v>
      </c>
      <c r="G236" s="216" t="s">
        <v>93</v>
      </c>
      <c r="H236" s="217">
        <v>9.6999999999999993</v>
      </c>
    </row>
    <row r="237" spans="1:8" x14ac:dyDescent="0.25">
      <c r="A237" s="214">
        <v>8475</v>
      </c>
      <c r="B237" s="215" t="s">
        <v>493</v>
      </c>
      <c r="C237" s="215"/>
      <c r="D237" s="216"/>
      <c r="E237" s="216" t="s">
        <v>496</v>
      </c>
      <c r="F237" s="215" t="s">
        <v>494</v>
      </c>
      <c r="G237" s="216" t="s">
        <v>93</v>
      </c>
      <c r="H237" s="217">
        <v>18.5</v>
      </c>
    </row>
    <row r="238" spans="1:8" x14ac:dyDescent="0.25">
      <c r="A238" s="214">
        <v>8476</v>
      </c>
      <c r="B238" s="215" t="s">
        <v>493</v>
      </c>
      <c r="C238" s="215"/>
      <c r="D238" s="216"/>
      <c r="E238" s="216" t="s">
        <v>357</v>
      </c>
      <c r="F238" s="215" t="s">
        <v>494</v>
      </c>
      <c r="G238" s="216" t="s">
        <v>93</v>
      </c>
      <c r="H238" s="217">
        <v>22</v>
      </c>
    </row>
    <row r="239" spans="1:8" x14ac:dyDescent="0.25">
      <c r="A239" s="214">
        <v>8477</v>
      </c>
      <c r="B239" s="215" t="s">
        <v>493</v>
      </c>
      <c r="C239" s="215"/>
      <c r="D239" s="216"/>
      <c r="E239" s="216" t="s">
        <v>497</v>
      </c>
      <c r="F239" s="215" t="s">
        <v>494</v>
      </c>
      <c r="G239" s="216" t="s">
        <v>93</v>
      </c>
      <c r="H239" s="217">
        <v>34</v>
      </c>
    </row>
    <row r="240" spans="1:8" x14ac:dyDescent="0.25">
      <c r="A240" s="214">
        <v>8478</v>
      </c>
      <c r="B240" s="215" t="s">
        <v>493</v>
      </c>
      <c r="C240" s="215"/>
      <c r="D240" s="216"/>
      <c r="E240" s="216" t="s">
        <v>360</v>
      </c>
      <c r="F240" s="215" t="s">
        <v>494</v>
      </c>
      <c r="G240" s="216" t="s">
        <v>93</v>
      </c>
      <c r="H240" s="217">
        <v>35.75</v>
      </c>
    </row>
    <row r="241" spans="1:8" x14ac:dyDescent="0.25">
      <c r="A241" s="214">
        <v>8479</v>
      </c>
      <c r="B241" s="215" t="s">
        <v>493</v>
      </c>
      <c r="C241" s="215"/>
      <c r="D241" s="216"/>
      <c r="E241" s="216" t="s">
        <v>286</v>
      </c>
      <c r="F241" s="215" t="s">
        <v>494</v>
      </c>
      <c r="G241" s="216" t="s">
        <v>93</v>
      </c>
      <c r="H241" s="217">
        <v>42</v>
      </c>
    </row>
    <row r="242" spans="1:8" x14ac:dyDescent="0.25">
      <c r="A242" s="214">
        <v>8480</v>
      </c>
      <c r="B242" s="215" t="s">
        <v>493</v>
      </c>
      <c r="C242" s="215"/>
      <c r="D242" s="216"/>
      <c r="E242" s="216" t="s">
        <v>457</v>
      </c>
      <c r="F242" s="215" t="s">
        <v>498</v>
      </c>
      <c r="G242" s="216" t="s">
        <v>93</v>
      </c>
      <c r="H242" s="217">
        <v>77</v>
      </c>
    </row>
    <row r="243" spans="1:8" x14ac:dyDescent="0.25">
      <c r="A243" s="214">
        <v>8481</v>
      </c>
      <c r="B243" s="215" t="s">
        <v>493</v>
      </c>
      <c r="C243" s="215"/>
      <c r="D243" s="216"/>
      <c r="E243" s="216" t="s">
        <v>499</v>
      </c>
      <c r="F243" s="215" t="s">
        <v>500</v>
      </c>
      <c r="G243" s="216" t="s">
        <v>93</v>
      </c>
      <c r="H243" s="217">
        <v>98</v>
      </c>
    </row>
    <row r="244" spans="1:8" x14ac:dyDescent="0.25">
      <c r="A244" s="214">
        <v>8482</v>
      </c>
      <c r="B244" s="215" t="s">
        <v>493</v>
      </c>
      <c r="C244" s="215"/>
      <c r="D244" s="216"/>
      <c r="E244" s="216" t="s">
        <v>501</v>
      </c>
      <c r="F244" s="215" t="s">
        <v>498</v>
      </c>
      <c r="G244" s="216" t="s">
        <v>93</v>
      </c>
      <c r="H244" s="217">
        <v>120</v>
      </c>
    </row>
    <row r="245" spans="1:8" x14ac:dyDescent="0.25">
      <c r="A245" s="214">
        <v>8483</v>
      </c>
      <c r="B245" s="215" t="s">
        <v>493</v>
      </c>
      <c r="C245" s="215"/>
      <c r="D245" s="216"/>
      <c r="E245" s="216" t="s">
        <v>107</v>
      </c>
      <c r="F245" s="215" t="s">
        <v>498</v>
      </c>
      <c r="G245" s="216" t="s">
        <v>93</v>
      </c>
      <c r="H245" s="217">
        <v>140</v>
      </c>
    </row>
    <row r="246" spans="1:8" x14ac:dyDescent="0.25">
      <c r="A246" s="214">
        <v>8484</v>
      </c>
      <c r="B246" s="215" t="s">
        <v>493</v>
      </c>
      <c r="C246" s="215"/>
      <c r="D246" s="216"/>
      <c r="E246" s="216" t="s">
        <v>502</v>
      </c>
      <c r="F246" s="215" t="s">
        <v>498</v>
      </c>
      <c r="G246" s="216" t="s">
        <v>93</v>
      </c>
      <c r="H246" s="217">
        <v>162</v>
      </c>
    </row>
    <row r="247" spans="1:8" x14ac:dyDescent="0.25">
      <c r="A247" s="214">
        <v>8485</v>
      </c>
      <c r="B247" s="215" t="s">
        <v>493</v>
      </c>
      <c r="C247" s="215"/>
      <c r="D247" s="216"/>
      <c r="E247" s="216" t="s">
        <v>343</v>
      </c>
      <c r="F247" s="215" t="s">
        <v>498</v>
      </c>
      <c r="G247" s="216" t="s">
        <v>93</v>
      </c>
      <c r="H247" s="217">
        <v>183</v>
      </c>
    </row>
    <row r="248" spans="1:8" ht="28.5" x14ac:dyDescent="0.25">
      <c r="A248" s="214">
        <v>8486</v>
      </c>
      <c r="B248" s="215" t="s">
        <v>503</v>
      </c>
      <c r="C248" s="215" t="s">
        <v>504</v>
      </c>
      <c r="D248" s="216" t="s">
        <v>218</v>
      </c>
      <c r="E248" s="216"/>
      <c r="F248" s="215" t="s">
        <v>505</v>
      </c>
      <c r="G248" s="216" t="s">
        <v>93</v>
      </c>
      <c r="H248" s="217">
        <v>7</v>
      </c>
    </row>
    <row r="249" spans="1:8" ht="28.5" x14ac:dyDescent="0.25">
      <c r="A249" s="214">
        <v>8487</v>
      </c>
      <c r="B249" s="215" t="s">
        <v>503</v>
      </c>
      <c r="C249" s="215" t="s">
        <v>504</v>
      </c>
      <c r="D249" s="216" t="s">
        <v>506</v>
      </c>
      <c r="E249" s="216"/>
      <c r="F249" s="215" t="s">
        <v>505</v>
      </c>
      <c r="G249" s="216" t="s">
        <v>93</v>
      </c>
      <c r="H249" s="217">
        <v>12</v>
      </c>
    </row>
    <row r="250" spans="1:8" ht="28.5" x14ac:dyDescent="0.25">
      <c r="A250" s="214">
        <v>8488</v>
      </c>
      <c r="B250" s="215" t="s">
        <v>503</v>
      </c>
      <c r="C250" s="215" t="s">
        <v>504</v>
      </c>
      <c r="D250" s="216" t="s">
        <v>507</v>
      </c>
      <c r="E250" s="216"/>
      <c r="F250" s="215" t="s">
        <v>505</v>
      </c>
      <c r="G250" s="216" t="s">
        <v>93</v>
      </c>
      <c r="H250" s="217">
        <v>23.5</v>
      </c>
    </row>
    <row r="251" spans="1:8" ht="28.5" x14ac:dyDescent="0.25">
      <c r="A251" s="214">
        <v>8489</v>
      </c>
      <c r="B251" s="215" t="s">
        <v>503</v>
      </c>
      <c r="C251" s="215" t="s">
        <v>504</v>
      </c>
      <c r="D251" s="216" t="s">
        <v>508</v>
      </c>
      <c r="E251" s="216"/>
      <c r="F251" s="215" t="s">
        <v>505</v>
      </c>
      <c r="G251" s="216" t="s">
        <v>93</v>
      </c>
      <c r="H251" s="217">
        <v>34.5</v>
      </c>
    </row>
    <row r="252" spans="1:8" x14ac:dyDescent="0.25">
      <c r="A252" s="214">
        <v>8490</v>
      </c>
      <c r="B252" s="215" t="s">
        <v>509</v>
      </c>
      <c r="C252" s="215" t="s">
        <v>504</v>
      </c>
      <c r="D252" s="216" t="s">
        <v>510</v>
      </c>
      <c r="E252" s="216" t="s">
        <v>495</v>
      </c>
      <c r="F252" s="215" t="s">
        <v>511</v>
      </c>
      <c r="G252" s="216" t="s">
        <v>93</v>
      </c>
      <c r="H252" s="217">
        <v>9</v>
      </c>
    </row>
    <row r="253" spans="1:8" x14ac:dyDescent="0.25">
      <c r="A253" s="214">
        <v>8491</v>
      </c>
      <c r="B253" s="215" t="s">
        <v>509</v>
      </c>
      <c r="C253" s="215" t="s">
        <v>504</v>
      </c>
      <c r="D253" s="216" t="s">
        <v>512</v>
      </c>
      <c r="E253" s="216" t="s">
        <v>95</v>
      </c>
      <c r="F253" s="215" t="s">
        <v>511</v>
      </c>
      <c r="G253" s="216" t="s">
        <v>93</v>
      </c>
      <c r="H253" s="217">
        <v>12.8</v>
      </c>
    </row>
    <row r="254" spans="1:8" x14ac:dyDescent="0.25">
      <c r="A254" s="214">
        <v>8492</v>
      </c>
      <c r="B254" s="215" t="s">
        <v>509</v>
      </c>
      <c r="C254" s="215" t="s">
        <v>504</v>
      </c>
      <c r="D254" s="216" t="s">
        <v>513</v>
      </c>
      <c r="E254" s="216" t="s">
        <v>97</v>
      </c>
      <c r="F254" s="215" t="s">
        <v>511</v>
      </c>
      <c r="G254" s="216" t="s">
        <v>93</v>
      </c>
      <c r="H254" s="217">
        <v>18.75</v>
      </c>
    </row>
    <row r="255" spans="1:8" x14ac:dyDescent="0.25">
      <c r="A255" s="214">
        <v>8493</v>
      </c>
      <c r="B255" s="215" t="s">
        <v>509</v>
      </c>
      <c r="C255" s="215" t="s">
        <v>504</v>
      </c>
      <c r="D255" s="216" t="s">
        <v>514</v>
      </c>
      <c r="E255" s="216" t="s">
        <v>515</v>
      </c>
      <c r="F255" s="215" t="s">
        <v>516</v>
      </c>
      <c r="G255" s="216" t="s">
        <v>93</v>
      </c>
      <c r="H255" s="217">
        <v>59.5</v>
      </c>
    </row>
    <row r="256" spans="1:8" x14ac:dyDescent="0.25">
      <c r="A256" s="214">
        <v>8494</v>
      </c>
      <c r="B256" s="215" t="s">
        <v>509</v>
      </c>
      <c r="C256" s="215" t="s">
        <v>504</v>
      </c>
      <c r="D256" s="216" t="s">
        <v>517</v>
      </c>
      <c r="E256" s="216" t="s">
        <v>138</v>
      </c>
      <c r="F256" s="215" t="s">
        <v>516</v>
      </c>
      <c r="G256" s="216" t="s">
        <v>93</v>
      </c>
      <c r="H256" s="217">
        <v>78</v>
      </c>
    </row>
    <row r="257" spans="1:8" ht="28.5" x14ac:dyDescent="0.25">
      <c r="A257" s="214">
        <v>8495</v>
      </c>
      <c r="B257" s="215" t="s">
        <v>518</v>
      </c>
      <c r="C257" s="215" t="s">
        <v>519</v>
      </c>
      <c r="D257" s="216" t="s">
        <v>520</v>
      </c>
      <c r="E257" s="216" t="s">
        <v>521</v>
      </c>
      <c r="F257" s="215" t="s">
        <v>522</v>
      </c>
      <c r="G257" s="216" t="s">
        <v>93</v>
      </c>
      <c r="H257" s="217">
        <v>24.5</v>
      </c>
    </row>
    <row r="258" spans="1:8" x14ac:dyDescent="0.25">
      <c r="A258" s="214">
        <v>8496</v>
      </c>
      <c r="B258" s="215" t="s">
        <v>523</v>
      </c>
      <c r="C258" s="215" t="s">
        <v>524</v>
      </c>
      <c r="D258" s="216" t="s">
        <v>525</v>
      </c>
      <c r="E258" s="216"/>
      <c r="F258" s="215" t="s">
        <v>526</v>
      </c>
      <c r="G258" s="216" t="s">
        <v>93</v>
      </c>
      <c r="H258" s="217">
        <v>10.75</v>
      </c>
    </row>
    <row r="259" spans="1:8" x14ac:dyDescent="0.25">
      <c r="A259" s="214">
        <v>8497</v>
      </c>
      <c r="B259" s="215" t="s">
        <v>523</v>
      </c>
      <c r="C259" s="215" t="s">
        <v>524</v>
      </c>
      <c r="D259" s="216" t="s">
        <v>527</v>
      </c>
      <c r="E259" s="216"/>
      <c r="F259" s="215" t="s">
        <v>526</v>
      </c>
      <c r="G259" s="216" t="s">
        <v>93</v>
      </c>
      <c r="H259" s="217">
        <v>17</v>
      </c>
    </row>
    <row r="260" spans="1:8" x14ac:dyDescent="0.25">
      <c r="A260" s="214">
        <v>8498</v>
      </c>
      <c r="B260" s="215" t="s">
        <v>523</v>
      </c>
      <c r="C260" s="215" t="s">
        <v>524</v>
      </c>
      <c r="D260" s="216" t="s">
        <v>528</v>
      </c>
      <c r="E260" s="216"/>
      <c r="F260" s="215" t="s">
        <v>526</v>
      </c>
      <c r="G260" s="216" t="s">
        <v>93</v>
      </c>
      <c r="H260" s="217">
        <v>31.5</v>
      </c>
    </row>
    <row r="261" spans="1:8" x14ac:dyDescent="0.25">
      <c r="A261" s="214">
        <v>8500</v>
      </c>
      <c r="B261" s="215" t="s">
        <v>529</v>
      </c>
      <c r="C261" s="215" t="s">
        <v>524</v>
      </c>
      <c r="D261" s="216" t="s">
        <v>530</v>
      </c>
      <c r="E261" s="216" t="s">
        <v>521</v>
      </c>
      <c r="F261" s="215"/>
      <c r="G261" s="216" t="s">
        <v>93</v>
      </c>
      <c r="H261" s="217">
        <v>31.25</v>
      </c>
    </row>
    <row r="262" spans="1:8" x14ac:dyDescent="0.25">
      <c r="A262" s="214">
        <v>8501</v>
      </c>
      <c r="B262" s="215" t="s">
        <v>529</v>
      </c>
      <c r="C262" s="215" t="s">
        <v>524</v>
      </c>
      <c r="D262" s="216" t="s">
        <v>531</v>
      </c>
      <c r="E262" s="216" t="s">
        <v>109</v>
      </c>
      <c r="F262" s="215"/>
      <c r="G262" s="216" t="s">
        <v>93</v>
      </c>
      <c r="H262" s="217">
        <v>63.5</v>
      </c>
    </row>
    <row r="263" spans="1:8" x14ac:dyDescent="0.25">
      <c r="A263" s="214">
        <v>8502</v>
      </c>
      <c r="B263" s="215" t="s">
        <v>529</v>
      </c>
      <c r="C263" s="215" t="s">
        <v>524</v>
      </c>
      <c r="D263" s="216" t="s">
        <v>532</v>
      </c>
      <c r="E263" s="216" t="s">
        <v>286</v>
      </c>
      <c r="F263" s="215"/>
      <c r="G263" s="216" t="s">
        <v>93</v>
      </c>
      <c r="H263" s="217">
        <v>98</v>
      </c>
    </row>
    <row r="264" spans="1:8" x14ac:dyDescent="0.25">
      <c r="A264" s="214">
        <v>8503</v>
      </c>
      <c r="B264" s="215" t="s">
        <v>529</v>
      </c>
      <c r="C264" s="215" t="s">
        <v>524</v>
      </c>
      <c r="D264" s="216" t="s">
        <v>533</v>
      </c>
      <c r="E264" s="216" t="s">
        <v>244</v>
      </c>
      <c r="F264" s="215"/>
      <c r="G264" s="216" t="s">
        <v>93</v>
      </c>
      <c r="H264" s="217">
        <v>169</v>
      </c>
    </row>
    <row r="265" spans="1:8" x14ac:dyDescent="0.25">
      <c r="A265" s="214">
        <v>8504</v>
      </c>
      <c r="B265" s="215" t="s">
        <v>529</v>
      </c>
      <c r="C265" s="215" t="s">
        <v>524</v>
      </c>
      <c r="D265" s="216" t="s">
        <v>534</v>
      </c>
      <c r="E265" s="216" t="s">
        <v>499</v>
      </c>
      <c r="F265" s="215"/>
      <c r="G265" s="216" t="s">
        <v>93</v>
      </c>
      <c r="H265" s="217">
        <v>222.25</v>
      </c>
    </row>
    <row r="266" spans="1:8" x14ac:dyDescent="0.25">
      <c r="A266" s="214">
        <v>8510</v>
      </c>
      <c r="B266" s="215" t="s">
        <v>535</v>
      </c>
      <c r="C266" s="215" t="s">
        <v>536</v>
      </c>
      <c r="D266" s="216" t="s">
        <v>537</v>
      </c>
      <c r="E266" s="216" t="s">
        <v>538</v>
      </c>
      <c r="F266" s="215"/>
      <c r="G266" s="216" t="s">
        <v>93</v>
      </c>
      <c r="H266" s="217">
        <v>8.5</v>
      </c>
    </row>
    <row r="267" spans="1:8" x14ac:dyDescent="0.25">
      <c r="A267" s="214">
        <v>8511</v>
      </c>
      <c r="B267" s="215" t="s">
        <v>535</v>
      </c>
      <c r="C267" s="215" t="s">
        <v>536</v>
      </c>
      <c r="D267" s="216" t="s">
        <v>539</v>
      </c>
      <c r="E267" s="216" t="s">
        <v>233</v>
      </c>
      <c r="F267" s="215"/>
      <c r="G267" s="216" t="s">
        <v>93</v>
      </c>
      <c r="H267" s="217">
        <v>16</v>
      </c>
    </row>
    <row r="268" spans="1:8" x14ac:dyDescent="0.25">
      <c r="A268" s="214">
        <v>8512</v>
      </c>
      <c r="B268" s="215" t="s">
        <v>535</v>
      </c>
      <c r="C268" s="215" t="s">
        <v>536</v>
      </c>
      <c r="D268" s="216" t="s">
        <v>353</v>
      </c>
      <c r="E268" s="216" t="s">
        <v>282</v>
      </c>
      <c r="F268" s="215"/>
      <c r="G268" s="216" t="s">
        <v>93</v>
      </c>
      <c r="H268" s="217">
        <v>26.75</v>
      </c>
    </row>
    <row r="269" spans="1:8" x14ac:dyDescent="0.25">
      <c r="A269" s="214">
        <v>8513</v>
      </c>
      <c r="B269" s="215" t="s">
        <v>540</v>
      </c>
      <c r="C269" s="215"/>
      <c r="D269" s="216"/>
      <c r="E269" s="216" t="s">
        <v>129</v>
      </c>
      <c r="F269" s="215"/>
      <c r="G269" s="216" t="s">
        <v>93</v>
      </c>
      <c r="H269" s="217">
        <v>25.25</v>
      </c>
    </row>
    <row r="270" spans="1:8" x14ac:dyDescent="0.25">
      <c r="A270" s="214">
        <v>8514</v>
      </c>
      <c r="B270" s="215" t="s">
        <v>540</v>
      </c>
      <c r="C270" s="215"/>
      <c r="D270" s="216"/>
      <c r="E270" s="216" t="s">
        <v>286</v>
      </c>
      <c r="F270" s="215"/>
      <c r="G270" s="216" t="s">
        <v>93</v>
      </c>
      <c r="H270" s="217">
        <v>69.75</v>
      </c>
    </row>
    <row r="271" spans="1:8" x14ac:dyDescent="0.25">
      <c r="A271" s="214">
        <v>8517</v>
      </c>
      <c r="B271" s="215" t="s">
        <v>541</v>
      </c>
      <c r="C271" s="215" t="s">
        <v>542</v>
      </c>
      <c r="D271" s="216" t="s">
        <v>543</v>
      </c>
      <c r="E271" s="216"/>
      <c r="F271" s="215"/>
      <c r="G271" s="216" t="s">
        <v>93</v>
      </c>
      <c r="H271" s="217">
        <v>1.25</v>
      </c>
    </row>
    <row r="272" spans="1:8" x14ac:dyDescent="0.25">
      <c r="A272" s="214">
        <v>8518</v>
      </c>
      <c r="B272" s="215" t="s">
        <v>544</v>
      </c>
      <c r="C272" s="215" t="s">
        <v>542</v>
      </c>
      <c r="D272" s="216" t="s">
        <v>545</v>
      </c>
      <c r="E272" s="216"/>
      <c r="F272" s="215"/>
      <c r="G272" s="216" t="s">
        <v>93</v>
      </c>
      <c r="H272" s="217">
        <v>1.45</v>
      </c>
    </row>
    <row r="273" spans="1:8" x14ac:dyDescent="0.25">
      <c r="A273" s="214">
        <v>8521</v>
      </c>
      <c r="B273" s="215" t="s">
        <v>546</v>
      </c>
      <c r="C273" s="215" t="s">
        <v>547</v>
      </c>
      <c r="D273" s="216" t="s">
        <v>548</v>
      </c>
      <c r="E273" s="216" t="s">
        <v>143</v>
      </c>
      <c r="F273" s="215"/>
      <c r="G273" s="216" t="s">
        <v>93</v>
      </c>
      <c r="H273" s="217">
        <v>106.5</v>
      </c>
    </row>
    <row r="274" spans="1:8" x14ac:dyDescent="0.25">
      <c r="A274" s="214">
        <v>8522</v>
      </c>
      <c r="B274" s="215" t="s">
        <v>546</v>
      </c>
      <c r="C274" s="215" t="s">
        <v>547</v>
      </c>
      <c r="D274" s="216" t="s">
        <v>549</v>
      </c>
      <c r="E274" s="216" t="s">
        <v>550</v>
      </c>
      <c r="F274" s="215"/>
      <c r="G274" s="216" t="s">
        <v>93</v>
      </c>
      <c r="H274" s="217">
        <v>163.5</v>
      </c>
    </row>
    <row r="275" spans="1:8" x14ac:dyDescent="0.25">
      <c r="A275" s="214">
        <v>8523</v>
      </c>
      <c r="B275" s="215" t="s">
        <v>546</v>
      </c>
      <c r="C275" s="215" t="s">
        <v>547</v>
      </c>
      <c r="D275" s="216" t="s">
        <v>551</v>
      </c>
      <c r="E275" s="216" t="s">
        <v>552</v>
      </c>
      <c r="F275" s="215"/>
      <c r="G275" s="216" t="s">
        <v>93</v>
      </c>
      <c r="H275" s="217">
        <v>246</v>
      </c>
    </row>
    <row r="276" spans="1:8" x14ac:dyDescent="0.25">
      <c r="A276" s="214">
        <v>8524</v>
      </c>
      <c r="B276" s="215" t="s">
        <v>546</v>
      </c>
      <c r="C276" s="215" t="s">
        <v>547</v>
      </c>
      <c r="D276" s="216" t="s">
        <v>553</v>
      </c>
      <c r="E276" s="216" t="s">
        <v>554</v>
      </c>
      <c r="F276" s="215"/>
      <c r="G276" s="216" t="s">
        <v>93</v>
      </c>
      <c r="H276" s="217">
        <v>257</v>
      </c>
    </row>
    <row r="277" spans="1:8" x14ac:dyDescent="0.25">
      <c r="A277" s="214">
        <v>8540</v>
      </c>
      <c r="B277" s="215" t="s">
        <v>555</v>
      </c>
      <c r="C277" s="215" t="s">
        <v>556</v>
      </c>
      <c r="D277" s="216" t="s">
        <v>557</v>
      </c>
      <c r="E277" s="216" t="s">
        <v>233</v>
      </c>
      <c r="F277" s="215"/>
      <c r="G277" s="216" t="s">
        <v>93</v>
      </c>
      <c r="H277" s="217">
        <v>12.5</v>
      </c>
    </row>
    <row r="278" spans="1:8" x14ac:dyDescent="0.25">
      <c r="A278" s="214">
        <v>8541</v>
      </c>
      <c r="B278" s="215" t="s">
        <v>555</v>
      </c>
      <c r="C278" s="215" t="s">
        <v>556</v>
      </c>
      <c r="D278" s="216" t="s">
        <v>558</v>
      </c>
      <c r="E278" s="216" t="s">
        <v>282</v>
      </c>
      <c r="F278" s="215"/>
      <c r="G278" s="216" t="s">
        <v>93</v>
      </c>
      <c r="H278" s="217">
        <v>22.5</v>
      </c>
    </row>
    <row r="279" spans="1:8" x14ac:dyDescent="0.25">
      <c r="A279" s="214">
        <v>8542</v>
      </c>
      <c r="B279" s="215" t="s">
        <v>555</v>
      </c>
      <c r="C279" s="215" t="s">
        <v>556</v>
      </c>
      <c r="D279" s="216" t="s">
        <v>559</v>
      </c>
      <c r="E279" s="216" t="s">
        <v>515</v>
      </c>
      <c r="F279" s="215"/>
      <c r="G279" s="216" t="s">
        <v>93</v>
      </c>
      <c r="H279" s="217">
        <v>26.5</v>
      </c>
    </row>
    <row r="280" spans="1:8" x14ac:dyDescent="0.25">
      <c r="A280" s="214">
        <v>8550</v>
      </c>
      <c r="B280" s="215" t="s">
        <v>560</v>
      </c>
      <c r="C280" s="215" t="s">
        <v>324</v>
      </c>
      <c r="D280" s="216" t="s">
        <v>561</v>
      </c>
      <c r="E280" s="216" t="s">
        <v>303</v>
      </c>
      <c r="F280" s="215" t="s">
        <v>562</v>
      </c>
      <c r="G280" s="216" t="s">
        <v>93</v>
      </c>
      <c r="H280" s="217">
        <v>38.5</v>
      </c>
    </row>
    <row r="281" spans="1:8" x14ac:dyDescent="0.25">
      <c r="A281" s="214">
        <v>8551</v>
      </c>
      <c r="B281" s="215" t="s">
        <v>560</v>
      </c>
      <c r="C281" s="215" t="s">
        <v>324</v>
      </c>
      <c r="D281" s="216" t="s">
        <v>563</v>
      </c>
      <c r="E281" s="216" t="s">
        <v>286</v>
      </c>
      <c r="F281" s="215" t="s">
        <v>562</v>
      </c>
      <c r="G281" s="216" t="s">
        <v>93</v>
      </c>
      <c r="H281" s="217">
        <v>72.25</v>
      </c>
    </row>
    <row r="282" spans="1:8" x14ac:dyDescent="0.25">
      <c r="A282" s="214">
        <v>8552</v>
      </c>
      <c r="B282" s="215" t="s">
        <v>560</v>
      </c>
      <c r="C282" s="215" t="s">
        <v>324</v>
      </c>
      <c r="D282" s="216" t="s">
        <v>564</v>
      </c>
      <c r="E282" s="216" t="s">
        <v>565</v>
      </c>
      <c r="F282" s="215" t="s">
        <v>562</v>
      </c>
      <c r="G282" s="216" t="s">
        <v>93</v>
      </c>
      <c r="H282" s="217">
        <v>111.5</v>
      </c>
    </row>
    <row r="283" spans="1:8" x14ac:dyDescent="0.25">
      <c r="A283" s="214">
        <v>8553</v>
      </c>
      <c r="B283" s="215" t="s">
        <v>560</v>
      </c>
      <c r="C283" s="215" t="s">
        <v>324</v>
      </c>
      <c r="D283" s="216" t="s">
        <v>566</v>
      </c>
      <c r="E283" s="216" t="s">
        <v>306</v>
      </c>
      <c r="F283" s="215" t="s">
        <v>562</v>
      </c>
      <c r="G283" s="216" t="s">
        <v>93</v>
      </c>
      <c r="H283" s="217">
        <v>124</v>
      </c>
    </row>
    <row r="284" spans="1:8" x14ac:dyDescent="0.25">
      <c r="A284" s="214">
        <v>8558</v>
      </c>
      <c r="B284" s="215" t="s">
        <v>567</v>
      </c>
      <c r="C284" s="215" t="s">
        <v>568</v>
      </c>
      <c r="D284" s="216" t="s">
        <v>569</v>
      </c>
      <c r="E284" s="216" t="s">
        <v>115</v>
      </c>
      <c r="F284" s="215"/>
      <c r="G284" s="216" t="s">
        <v>93</v>
      </c>
      <c r="H284" s="217">
        <v>3.25</v>
      </c>
    </row>
    <row r="285" spans="1:8" x14ac:dyDescent="0.25">
      <c r="A285" s="214">
        <v>8559</v>
      </c>
      <c r="B285" s="215" t="s">
        <v>567</v>
      </c>
      <c r="C285" s="215" t="s">
        <v>568</v>
      </c>
      <c r="D285" s="216" t="s">
        <v>570</v>
      </c>
      <c r="E285" s="216" t="s">
        <v>495</v>
      </c>
      <c r="F285" s="215"/>
      <c r="G285" s="216" t="s">
        <v>93</v>
      </c>
      <c r="H285" s="217">
        <v>7.15</v>
      </c>
    </row>
    <row r="286" spans="1:8" x14ac:dyDescent="0.25">
      <c r="A286" s="214">
        <v>8560</v>
      </c>
      <c r="B286" s="215" t="s">
        <v>571</v>
      </c>
      <c r="C286" s="215" t="s">
        <v>324</v>
      </c>
      <c r="D286" s="216" t="s">
        <v>572</v>
      </c>
      <c r="E286" s="216" t="s">
        <v>306</v>
      </c>
      <c r="F286" s="215"/>
      <c r="G286" s="216" t="s">
        <v>93</v>
      </c>
      <c r="H286" s="217">
        <v>152</v>
      </c>
    </row>
    <row r="287" spans="1:8" x14ac:dyDescent="0.25">
      <c r="A287" s="214">
        <v>8561</v>
      </c>
      <c r="B287" s="215" t="s">
        <v>571</v>
      </c>
      <c r="C287" s="215" t="s">
        <v>324</v>
      </c>
      <c r="D287" s="216" t="s">
        <v>573</v>
      </c>
      <c r="E287" s="216" t="s">
        <v>107</v>
      </c>
      <c r="F287" s="215"/>
      <c r="G287" s="216" t="s">
        <v>93</v>
      </c>
      <c r="H287" s="217">
        <v>172</v>
      </c>
    </row>
    <row r="288" spans="1:8" x14ac:dyDescent="0.25">
      <c r="A288" s="214">
        <v>8562</v>
      </c>
      <c r="B288" s="215" t="s">
        <v>571</v>
      </c>
      <c r="C288" s="215" t="s">
        <v>324</v>
      </c>
      <c r="D288" s="216" t="s">
        <v>574</v>
      </c>
      <c r="E288" s="216" t="s">
        <v>554</v>
      </c>
      <c r="F288" s="215"/>
      <c r="G288" s="216" t="s">
        <v>93</v>
      </c>
      <c r="H288" s="217">
        <v>197</v>
      </c>
    </row>
    <row r="289" spans="1:8" x14ac:dyDescent="0.25">
      <c r="A289" s="214">
        <v>8569</v>
      </c>
      <c r="B289" s="215" t="s">
        <v>575</v>
      </c>
      <c r="C289" s="215" t="s">
        <v>576</v>
      </c>
      <c r="D289" s="216" t="s">
        <v>577</v>
      </c>
      <c r="E289" s="216">
        <v>5.5</v>
      </c>
      <c r="F289" s="215" t="s">
        <v>578</v>
      </c>
      <c r="G289" s="216" t="s">
        <v>579</v>
      </c>
      <c r="H289" s="217">
        <v>4.84</v>
      </c>
    </row>
    <row r="290" spans="1:8" x14ac:dyDescent="0.25">
      <c r="A290" s="214">
        <v>8570</v>
      </c>
      <c r="B290" s="215" t="s">
        <v>580</v>
      </c>
      <c r="C290" s="215" t="s">
        <v>581</v>
      </c>
      <c r="D290" s="216" t="s">
        <v>337</v>
      </c>
      <c r="E290" s="216" t="s">
        <v>496</v>
      </c>
      <c r="F290" s="215" t="s">
        <v>582</v>
      </c>
      <c r="G290" s="216" t="s">
        <v>93</v>
      </c>
      <c r="H290" s="217">
        <v>16</v>
      </c>
    </row>
    <row r="291" spans="1:8" x14ac:dyDescent="0.25">
      <c r="A291" s="214">
        <v>8571</v>
      </c>
      <c r="B291" s="215" t="s">
        <v>580</v>
      </c>
      <c r="C291" s="215" t="s">
        <v>581</v>
      </c>
      <c r="D291" s="216" t="s">
        <v>414</v>
      </c>
      <c r="E291" s="216" t="s">
        <v>443</v>
      </c>
      <c r="F291" s="215" t="s">
        <v>582</v>
      </c>
      <c r="G291" s="216" t="s">
        <v>93</v>
      </c>
      <c r="H291" s="217">
        <v>27.25</v>
      </c>
    </row>
    <row r="292" spans="1:8" x14ac:dyDescent="0.25">
      <c r="A292" s="214">
        <v>8572</v>
      </c>
      <c r="B292" s="215" t="s">
        <v>580</v>
      </c>
      <c r="C292" s="215" t="s">
        <v>581</v>
      </c>
      <c r="D292" s="216" t="s">
        <v>339</v>
      </c>
      <c r="E292" s="216" t="s">
        <v>497</v>
      </c>
      <c r="F292" s="215" t="s">
        <v>582</v>
      </c>
      <c r="G292" s="216" t="s">
        <v>93</v>
      </c>
      <c r="H292" s="217">
        <v>37</v>
      </c>
    </row>
    <row r="293" spans="1:8" x14ac:dyDescent="0.25">
      <c r="A293" s="214">
        <v>8573</v>
      </c>
      <c r="B293" s="215" t="s">
        <v>580</v>
      </c>
      <c r="C293" s="215" t="s">
        <v>581</v>
      </c>
      <c r="D293" s="216" t="s">
        <v>583</v>
      </c>
      <c r="E293" s="216" t="s">
        <v>584</v>
      </c>
      <c r="F293" s="215" t="s">
        <v>582</v>
      </c>
      <c r="G293" s="216" t="s">
        <v>93</v>
      </c>
      <c r="H293" s="217">
        <v>43.75</v>
      </c>
    </row>
    <row r="294" spans="1:8" ht="28.5" x14ac:dyDescent="0.25">
      <c r="A294" s="214">
        <v>8580</v>
      </c>
      <c r="B294" s="215" t="s">
        <v>585</v>
      </c>
      <c r="C294" s="215" t="s">
        <v>586</v>
      </c>
      <c r="D294" s="216" t="s">
        <v>587</v>
      </c>
      <c r="E294" s="216"/>
      <c r="F294" s="215" t="s">
        <v>588</v>
      </c>
      <c r="G294" s="216" t="s">
        <v>93</v>
      </c>
      <c r="H294" s="217">
        <v>13.25</v>
      </c>
    </row>
    <row r="295" spans="1:8" ht="28.5" x14ac:dyDescent="0.25">
      <c r="A295" s="214">
        <v>8581</v>
      </c>
      <c r="B295" s="215" t="s">
        <v>585</v>
      </c>
      <c r="C295" s="215" t="s">
        <v>586</v>
      </c>
      <c r="D295" s="216" t="s">
        <v>589</v>
      </c>
      <c r="E295" s="216"/>
      <c r="F295" s="215" t="s">
        <v>590</v>
      </c>
      <c r="G295" s="216" t="s">
        <v>93</v>
      </c>
      <c r="H295" s="217">
        <v>21.25</v>
      </c>
    </row>
    <row r="296" spans="1:8" ht="28.5" x14ac:dyDescent="0.25">
      <c r="A296" s="214">
        <v>8582</v>
      </c>
      <c r="B296" s="215" t="s">
        <v>585</v>
      </c>
      <c r="C296" s="215" t="s">
        <v>586</v>
      </c>
      <c r="D296" s="216" t="s">
        <v>591</v>
      </c>
      <c r="E296" s="216"/>
      <c r="F296" s="215" t="s">
        <v>590</v>
      </c>
      <c r="G296" s="216" t="s">
        <v>93</v>
      </c>
      <c r="H296" s="217">
        <v>26.25</v>
      </c>
    </row>
    <row r="297" spans="1:8" ht="28.5" x14ac:dyDescent="0.25">
      <c r="A297" s="214">
        <v>8583</v>
      </c>
      <c r="B297" s="215" t="s">
        <v>592</v>
      </c>
      <c r="C297" s="215" t="s">
        <v>593</v>
      </c>
      <c r="D297" s="216"/>
      <c r="E297" s="216">
        <v>300</v>
      </c>
      <c r="F297" s="215"/>
      <c r="G297" s="216" t="s">
        <v>93</v>
      </c>
      <c r="H297" s="217">
        <v>59.5</v>
      </c>
    </row>
    <row r="298" spans="1:8" ht="28.5" x14ac:dyDescent="0.25">
      <c r="A298" s="214">
        <v>8584</v>
      </c>
      <c r="B298" s="215" t="s">
        <v>594</v>
      </c>
      <c r="C298" s="215" t="s">
        <v>595</v>
      </c>
      <c r="D298" s="216"/>
      <c r="E298" s="216">
        <v>280</v>
      </c>
      <c r="F298" s="215"/>
      <c r="G298" s="216" t="s">
        <v>93</v>
      </c>
      <c r="H298" s="217">
        <v>70</v>
      </c>
    </row>
    <row r="299" spans="1:8" x14ac:dyDescent="0.25">
      <c r="A299" s="214">
        <v>8590</v>
      </c>
      <c r="B299" s="215" t="s">
        <v>596</v>
      </c>
      <c r="C299" s="215" t="s">
        <v>324</v>
      </c>
      <c r="D299" s="216" t="s">
        <v>597</v>
      </c>
      <c r="E299" s="216"/>
      <c r="F299" s="215" t="s">
        <v>453</v>
      </c>
      <c r="G299" s="216" t="s">
        <v>93</v>
      </c>
      <c r="H299" s="217">
        <v>9</v>
      </c>
    </row>
    <row r="300" spans="1:8" x14ac:dyDescent="0.25">
      <c r="A300" s="214">
        <v>8591</v>
      </c>
      <c r="B300" s="215" t="s">
        <v>596</v>
      </c>
      <c r="C300" s="215" t="s">
        <v>324</v>
      </c>
      <c r="D300" s="216" t="s">
        <v>598</v>
      </c>
      <c r="E300" s="216"/>
      <c r="F300" s="215" t="s">
        <v>453</v>
      </c>
      <c r="G300" s="216" t="s">
        <v>93</v>
      </c>
      <c r="H300" s="217">
        <v>15.5</v>
      </c>
    </row>
    <row r="301" spans="1:8" x14ac:dyDescent="0.25">
      <c r="A301" s="214">
        <v>8600</v>
      </c>
      <c r="B301" s="215" t="s">
        <v>599</v>
      </c>
      <c r="C301" s="215" t="s">
        <v>324</v>
      </c>
      <c r="D301" s="216" t="s">
        <v>600</v>
      </c>
      <c r="E301" s="216"/>
      <c r="F301" s="215"/>
      <c r="G301" s="216" t="s">
        <v>93</v>
      </c>
      <c r="H301" s="217">
        <v>11.25</v>
      </c>
    </row>
    <row r="302" spans="1:8" x14ac:dyDescent="0.25">
      <c r="A302" s="214">
        <v>8601</v>
      </c>
      <c r="B302" s="215" t="s">
        <v>599</v>
      </c>
      <c r="C302" s="215" t="s">
        <v>324</v>
      </c>
      <c r="D302" s="216" t="s">
        <v>601</v>
      </c>
      <c r="E302" s="216"/>
      <c r="F302" s="215"/>
      <c r="G302" s="216" t="s">
        <v>93</v>
      </c>
      <c r="H302" s="217">
        <v>14</v>
      </c>
    </row>
    <row r="303" spans="1:8" x14ac:dyDescent="0.25">
      <c r="A303" s="214">
        <v>8602</v>
      </c>
      <c r="B303" s="215" t="s">
        <v>599</v>
      </c>
      <c r="C303" s="215" t="s">
        <v>324</v>
      </c>
      <c r="D303" s="216" t="s">
        <v>602</v>
      </c>
      <c r="E303" s="216"/>
      <c r="F303" s="215"/>
      <c r="G303" s="216" t="s">
        <v>93</v>
      </c>
      <c r="H303" s="217">
        <v>17</v>
      </c>
    </row>
    <row r="304" spans="1:8" x14ac:dyDescent="0.25">
      <c r="A304" s="214">
        <v>8603</v>
      </c>
      <c r="B304" s="215" t="s">
        <v>599</v>
      </c>
      <c r="C304" s="215" t="s">
        <v>324</v>
      </c>
      <c r="D304" s="216" t="s">
        <v>603</v>
      </c>
      <c r="E304" s="216"/>
      <c r="F304" s="215"/>
      <c r="G304" s="216" t="s">
        <v>93</v>
      </c>
      <c r="H304" s="217">
        <v>31</v>
      </c>
    </row>
    <row r="305" spans="1:8" ht="28.5" x14ac:dyDescent="0.25">
      <c r="A305" s="214">
        <v>8610</v>
      </c>
      <c r="B305" s="215" t="s">
        <v>604</v>
      </c>
      <c r="C305" s="215" t="s">
        <v>586</v>
      </c>
      <c r="D305" s="216" t="s">
        <v>591</v>
      </c>
      <c r="E305" s="216"/>
      <c r="F305" s="215" t="s">
        <v>605</v>
      </c>
      <c r="G305" s="216" t="s">
        <v>93</v>
      </c>
      <c r="H305" s="217">
        <v>12.25</v>
      </c>
    </row>
    <row r="306" spans="1:8" ht="28.5" x14ac:dyDescent="0.25">
      <c r="A306" s="214">
        <v>8611</v>
      </c>
      <c r="B306" s="215" t="s">
        <v>604</v>
      </c>
      <c r="C306" s="215" t="s">
        <v>586</v>
      </c>
      <c r="D306" s="216" t="s">
        <v>606</v>
      </c>
      <c r="E306" s="216"/>
      <c r="F306" s="215" t="s">
        <v>605</v>
      </c>
      <c r="G306" s="216" t="s">
        <v>93</v>
      </c>
      <c r="H306" s="217">
        <v>15</v>
      </c>
    </row>
    <row r="307" spans="1:8" ht="28.5" x14ac:dyDescent="0.25">
      <c r="A307" s="214">
        <v>8612</v>
      </c>
      <c r="B307" s="215" t="s">
        <v>604</v>
      </c>
      <c r="C307" s="215" t="s">
        <v>586</v>
      </c>
      <c r="D307" s="216" t="s">
        <v>607</v>
      </c>
      <c r="E307" s="216"/>
      <c r="F307" s="215" t="s">
        <v>605</v>
      </c>
      <c r="G307" s="216" t="s">
        <v>93</v>
      </c>
      <c r="H307" s="217">
        <v>18</v>
      </c>
    </row>
    <row r="308" spans="1:8" ht="28.5" x14ac:dyDescent="0.25">
      <c r="A308" s="214">
        <v>8613</v>
      </c>
      <c r="B308" s="215" t="s">
        <v>604</v>
      </c>
      <c r="C308" s="215" t="s">
        <v>586</v>
      </c>
      <c r="D308" s="216" t="s">
        <v>608</v>
      </c>
      <c r="E308" s="216"/>
      <c r="F308" s="215" t="s">
        <v>605</v>
      </c>
      <c r="G308" s="216" t="s">
        <v>93</v>
      </c>
      <c r="H308" s="217">
        <v>22.75</v>
      </c>
    </row>
    <row r="309" spans="1:8" x14ac:dyDescent="0.25">
      <c r="A309" s="214">
        <v>8614</v>
      </c>
      <c r="B309" s="215" t="s">
        <v>609</v>
      </c>
      <c r="C309" s="215" t="s">
        <v>610</v>
      </c>
      <c r="D309" s="216"/>
      <c r="E309" s="216">
        <v>175</v>
      </c>
      <c r="F309" s="215"/>
      <c r="G309" s="216" t="s">
        <v>93</v>
      </c>
      <c r="H309" s="217">
        <v>35.9</v>
      </c>
    </row>
    <row r="310" spans="1:8" x14ac:dyDescent="0.25">
      <c r="A310" s="214">
        <v>8620</v>
      </c>
      <c r="B310" s="215" t="s">
        <v>611</v>
      </c>
      <c r="C310" s="215"/>
      <c r="D310" s="216"/>
      <c r="E310" s="216" t="s">
        <v>612</v>
      </c>
      <c r="F310" s="215"/>
      <c r="G310" s="216" t="s">
        <v>93</v>
      </c>
      <c r="H310" s="217">
        <v>103</v>
      </c>
    </row>
    <row r="311" spans="1:8" x14ac:dyDescent="0.25">
      <c r="A311" s="214">
        <v>8621</v>
      </c>
      <c r="B311" s="215" t="s">
        <v>611</v>
      </c>
      <c r="C311" s="215"/>
      <c r="D311" s="216"/>
      <c r="E311" s="216" t="s">
        <v>613</v>
      </c>
      <c r="F311" s="215"/>
      <c r="G311" s="216" t="s">
        <v>93</v>
      </c>
      <c r="H311" s="217">
        <v>158.75</v>
      </c>
    </row>
    <row r="312" spans="1:8" x14ac:dyDescent="0.25">
      <c r="A312" s="214">
        <v>8622</v>
      </c>
      <c r="B312" s="215" t="s">
        <v>611</v>
      </c>
      <c r="C312" s="215"/>
      <c r="D312" s="216"/>
      <c r="E312" s="216" t="s">
        <v>614</v>
      </c>
      <c r="F312" s="215"/>
      <c r="G312" s="216" t="s">
        <v>93</v>
      </c>
      <c r="H312" s="217">
        <v>203.75</v>
      </c>
    </row>
    <row r="313" spans="1:8" x14ac:dyDescent="0.25">
      <c r="A313" s="214">
        <v>8623</v>
      </c>
      <c r="B313" s="215" t="s">
        <v>611</v>
      </c>
      <c r="C313" s="215"/>
      <c r="D313" s="216"/>
      <c r="E313" s="216" t="s">
        <v>345</v>
      </c>
      <c r="F313" s="215"/>
      <c r="G313" s="216" t="s">
        <v>93</v>
      </c>
      <c r="H313" s="217">
        <v>305.81</v>
      </c>
    </row>
    <row r="314" spans="1:8" x14ac:dyDescent="0.25">
      <c r="A314" s="214">
        <v>8627</v>
      </c>
      <c r="B314" s="215" t="s">
        <v>615</v>
      </c>
      <c r="C314" s="215" t="s">
        <v>616</v>
      </c>
      <c r="D314" s="216"/>
      <c r="E314" s="216">
        <v>630</v>
      </c>
      <c r="F314" s="215" t="s">
        <v>617</v>
      </c>
      <c r="G314" s="216" t="s">
        <v>93</v>
      </c>
      <c r="H314" s="217">
        <v>457</v>
      </c>
    </row>
    <row r="315" spans="1:8" x14ac:dyDescent="0.25">
      <c r="A315" s="214">
        <v>8628</v>
      </c>
      <c r="B315" s="215" t="s">
        <v>618</v>
      </c>
      <c r="C315" s="215" t="s">
        <v>619</v>
      </c>
      <c r="D315" s="216"/>
      <c r="E315" s="216">
        <v>102</v>
      </c>
      <c r="F315" s="215"/>
      <c r="G315" s="216" t="s">
        <v>93</v>
      </c>
      <c r="H315" s="217">
        <v>41.5</v>
      </c>
    </row>
    <row r="316" spans="1:8" x14ac:dyDescent="0.25">
      <c r="A316" s="214">
        <v>8629</v>
      </c>
      <c r="B316" s="215" t="s">
        <v>620</v>
      </c>
      <c r="C316" s="215" t="s">
        <v>621</v>
      </c>
      <c r="D316" s="216"/>
      <c r="E316" s="216">
        <v>110</v>
      </c>
      <c r="F316" s="215"/>
      <c r="G316" s="216" t="s">
        <v>93</v>
      </c>
      <c r="H316" s="217">
        <v>43.9</v>
      </c>
    </row>
    <row r="317" spans="1:8" ht="28.5" x14ac:dyDescent="0.25">
      <c r="A317" s="214">
        <v>8630</v>
      </c>
      <c r="B317" s="215" t="s">
        <v>622</v>
      </c>
      <c r="C317" s="215" t="s">
        <v>623</v>
      </c>
      <c r="D317" s="216" t="s">
        <v>624</v>
      </c>
      <c r="E317" s="216" t="s">
        <v>95</v>
      </c>
      <c r="F317" s="215" t="s">
        <v>625</v>
      </c>
      <c r="G317" s="216" t="s">
        <v>93</v>
      </c>
      <c r="H317" s="217">
        <v>10.75</v>
      </c>
    </row>
    <row r="318" spans="1:8" ht="28.5" x14ac:dyDescent="0.25">
      <c r="A318" s="214">
        <v>8631</v>
      </c>
      <c r="B318" s="215" t="s">
        <v>622</v>
      </c>
      <c r="C318" s="215" t="s">
        <v>623</v>
      </c>
      <c r="D318" s="216" t="s">
        <v>626</v>
      </c>
      <c r="E318" s="216" t="s">
        <v>97</v>
      </c>
      <c r="F318" s="215" t="s">
        <v>625</v>
      </c>
      <c r="G318" s="216" t="s">
        <v>93</v>
      </c>
      <c r="H318" s="217">
        <v>16.5</v>
      </c>
    </row>
    <row r="319" spans="1:8" ht="28.5" x14ac:dyDescent="0.25">
      <c r="A319" s="214">
        <v>8632</v>
      </c>
      <c r="B319" s="215" t="s">
        <v>622</v>
      </c>
      <c r="C319" s="215" t="s">
        <v>623</v>
      </c>
      <c r="D319" s="216" t="s">
        <v>627</v>
      </c>
      <c r="E319" s="216" t="s">
        <v>584</v>
      </c>
      <c r="F319" s="215" t="s">
        <v>625</v>
      </c>
      <c r="G319" s="216" t="s">
        <v>93</v>
      </c>
      <c r="H319" s="217">
        <v>29</v>
      </c>
    </row>
    <row r="320" spans="1:8" x14ac:dyDescent="0.25">
      <c r="A320" s="214">
        <v>8633</v>
      </c>
      <c r="B320" s="215" t="s">
        <v>628</v>
      </c>
      <c r="C320" s="215" t="s">
        <v>623</v>
      </c>
      <c r="D320" s="216" t="s">
        <v>629</v>
      </c>
      <c r="E320" s="216" t="s">
        <v>233</v>
      </c>
      <c r="F320" s="215"/>
      <c r="G320" s="216" t="s">
        <v>93</v>
      </c>
      <c r="H320" s="217">
        <v>11.75</v>
      </c>
    </row>
    <row r="321" spans="1:8" x14ac:dyDescent="0.25">
      <c r="A321" s="214">
        <v>8634</v>
      </c>
      <c r="B321" s="215" t="s">
        <v>628</v>
      </c>
      <c r="C321" s="215" t="s">
        <v>623</v>
      </c>
      <c r="D321" s="216" t="s">
        <v>630</v>
      </c>
      <c r="E321" s="216" t="s">
        <v>313</v>
      </c>
      <c r="F321" s="215"/>
      <c r="G321" s="216" t="s">
        <v>93</v>
      </c>
      <c r="H321" s="217">
        <v>18</v>
      </c>
    </row>
    <row r="322" spans="1:8" x14ac:dyDescent="0.25">
      <c r="A322" s="214">
        <v>8635</v>
      </c>
      <c r="B322" s="215" t="s">
        <v>628</v>
      </c>
      <c r="C322" s="215" t="s">
        <v>623</v>
      </c>
      <c r="D322" s="216" t="s">
        <v>631</v>
      </c>
      <c r="E322" s="216" t="s">
        <v>632</v>
      </c>
      <c r="F322" s="215"/>
      <c r="G322" s="216" t="s">
        <v>93</v>
      </c>
      <c r="H322" s="217">
        <v>29.25</v>
      </c>
    </row>
    <row r="323" spans="1:8" x14ac:dyDescent="0.25">
      <c r="A323" s="214">
        <v>8636</v>
      </c>
      <c r="B323" s="215" t="s">
        <v>633</v>
      </c>
      <c r="C323" s="215" t="s">
        <v>634</v>
      </c>
      <c r="D323" s="216" t="s">
        <v>635</v>
      </c>
      <c r="E323" s="216">
        <v>563</v>
      </c>
      <c r="F323" s="215"/>
      <c r="G323" s="216" t="s">
        <v>93</v>
      </c>
      <c r="H323" s="217">
        <v>206.25</v>
      </c>
    </row>
    <row r="324" spans="1:8" ht="28.5" x14ac:dyDescent="0.25">
      <c r="A324" s="214">
        <v>8637</v>
      </c>
      <c r="B324" s="215" t="s">
        <v>636</v>
      </c>
      <c r="C324" s="215" t="s">
        <v>637</v>
      </c>
      <c r="D324" s="216"/>
      <c r="E324" s="216" t="s">
        <v>638</v>
      </c>
      <c r="F324" s="215"/>
      <c r="G324" s="216" t="s">
        <v>93</v>
      </c>
      <c r="H324" s="217">
        <v>82.9</v>
      </c>
    </row>
    <row r="325" spans="1:8" ht="28.5" x14ac:dyDescent="0.25">
      <c r="A325" s="214">
        <v>8638</v>
      </c>
      <c r="B325" s="215" t="s">
        <v>639</v>
      </c>
      <c r="C325" s="215" t="s">
        <v>640</v>
      </c>
      <c r="D325" s="216"/>
      <c r="E325" s="216"/>
      <c r="F325" s="215"/>
      <c r="G325" s="216" t="s">
        <v>93</v>
      </c>
      <c r="H325" s="217">
        <v>14</v>
      </c>
    </row>
    <row r="326" spans="1:8" ht="42.75" x14ac:dyDescent="0.25">
      <c r="A326" s="214">
        <v>8639</v>
      </c>
      <c r="B326" s="215" t="s">
        <v>641</v>
      </c>
      <c r="C326" s="215" t="s">
        <v>642</v>
      </c>
      <c r="D326" s="216"/>
      <c r="E326" s="216">
        <v>125</v>
      </c>
      <c r="F326" s="215"/>
      <c r="G326" s="216" t="s">
        <v>93</v>
      </c>
      <c r="H326" s="217">
        <v>44.2</v>
      </c>
    </row>
    <row r="327" spans="1:8" x14ac:dyDescent="0.25">
      <c r="A327" s="214">
        <v>8640</v>
      </c>
      <c r="B327" s="215" t="s">
        <v>643</v>
      </c>
      <c r="C327" s="215" t="s">
        <v>644</v>
      </c>
      <c r="D327" s="216" t="s">
        <v>645</v>
      </c>
      <c r="E327" s="216"/>
      <c r="F327" s="215"/>
      <c r="G327" s="216" t="s">
        <v>93</v>
      </c>
      <c r="H327" s="217">
        <v>1.95</v>
      </c>
    </row>
    <row r="328" spans="1:8" x14ac:dyDescent="0.25">
      <c r="A328" s="214">
        <v>8641</v>
      </c>
      <c r="B328" s="215" t="s">
        <v>643</v>
      </c>
      <c r="C328" s="215" t="s">
        <v>644</v>
      </c>
      <c r="D328" s="216" t="s">
        <v>646</v>
      </c>
      <c r="E328" s="216"/>
      <c r="F328" s="215"/>
      <c r="G328" s="216" t="s">
        <v>93</v>
      </c>
      <c r="H328" s="217">
        <v>2.25</v>
      </c>
    </row>
    <row r="329" spans="1:8" x14ac:dyDescent="0.25">
      <c r="A329" s="214">
        <v>8642</v>
      </c>
      <c r="B329" s="215" t="s">
        <v>643</v>
      </c>
      <c r="C329" s="215" t="s">
        <v>644</v>
      </c>
      <c r="D329" s="216" t="s">
        <v>647</v>
      </c>
      <c r="E329" s="216"/>
      <c r="F329" s="215"/>
      <c r="G329" s="216" t="s">
        <v>93</v>
      </c>
      <c r="H329" s="217">
        <v>2.85</v>
      </c>
    </row>
    <row r="330" spans="1:8" ht="28.5" x14ac:dyDescent="0.25">
      <c r="A330" s="214">
        <v>8643</v>
      </c>
      <c r="B330" s="215" t="s">
        <v>648</v>
      </c>
      <c r="C330" s="215" t="s">
        <v>649</v>
      </c>
      <c r="D330" s="216"/>
      <c r="E330" s="216"/>
      <c r="F330" s="215"/>
      <c r="G330" s="216" t="s">
        <v>93</v>
      </c>
      <c r="H330" s="217">
        <v>37.5</v>
      </c>
    </row>
    <row r="331" spans="1:8" x14ac:dyDescent="0.25">
      <c r="A331" s="214">
        <v>8644</v>
      </c>
      <c r="B331" s="215" t="s">
        <v>650</v>
      </c>
      <c r="C331" s="215" t="s">
        <v>651</v>
      </c>
      <c r="D331" s="216" t="s">
        <v>652</v>
      </c>
      <c r="E331" s="216"/>
      <c r="F331" s="215"/>
      <c r="G331" s="216" t="s">
        <v>93</v>
      </c>
      <c r="H331" s="217">
        <v>2.76</v>
      </c>
    </row>
    <row r="332" spans="1:8" ht="28.5" x14ac:dyDescent="0.25">
      <c r="A332" s="214">
        <v>8645</v>
      </c>
      <c r="B332" s="215" t="s">
        <v>653</v>
      </c>
      <c r="C332" s="215" t="s">
        <v>654</v>
      </c>
      <c r="D332" s="216"/>
      <c r="E332" s="216"/>
      <c r="F332" s="215"/>
      <c r="G332" s="216" t="s">
        <v>93</v>
      </c>
      <c r="H332" s="217">
        <v>32.6</v>
      </c>
    </row>
    <row r="333" spans="1:8" x14ac:dyDescent="0.25">
      <c r="A333" s="214">
        <v>8646</v>
      </c>
      <c r="B333" s="215" t="s">
        <v>655</v>
      </c>
      <c r="C333" s="215" t="s">
        <v>656</v>
      </c>
      <c r="D333" s="216"/>
      <c r="E333" s="216"/>
      <c r="F333" s="215"/>
      <c r="G333" s="216" t="s">
        <v>93</v>
      </c>
      <c r="H333" s="217">
        <v>25.5</v>
      </c>
    </row>
    <row r="334" spans="1:8" ht="28.5" x14ac:dyDescent="0.25">
      <c r="A334" s="214">
        <v>8650</v>
      </c>
      <c r="B334" s="215" t="s">
        <v>657</v>
      </c>
      <c r="C334" s="215"/>
      <c r="D334" s="216"/>
      <c r="E334" s="216" t="s">
        <v>496</v>
      </c>
      <c r="F334" s="215" t="s">
        <v>658</v>
      </c>
      <c r="G334" s="216" t="s">
        <v>93</v>
      </c>
      <c r="H334" s="217">
        <v>12.75</v>
      </c>
    </row>
    <row r="335" spans="1:8" ht="28.5" x14ac:dyDescent="0.25">
      <c r="A335" s="214">
        <v>8651</v>
      </c>
      <c r="B335" s="215" t="s">
        <v>657</v>
      </c>
      <c r="C335" s="215"/>
      <c r="D335" s="216"/>
      <c r="E335" s="216" t="s">
        <v>515</v>
      </c>
      <c r="F335" s="215" t="s">
        <v>658</v>
      </c>
      <c r="G335" s="216" t="s">
        <v>93</v>
      </c>
      <c r="H335" s="217">
        <v>27.65</v>
      </c>
    </row>
    <row r="336" spans="1:8" x14ac:dyDescent="0.25">
      <c r="A336" s="214">
        <v>8654</v>
      </c>
      <c r="B336" s="215" t="s">
        <v>659</v>
      </c>
      <c r="C336" s="215" t="s">
        <v>660</v>
      </c>
      <c r="D336" s="216"/>
      <c r="E336" s="216"/>
      <c r="F336" s="215"/>
      <c r="G336" s="216" t="s">
        <v>93</v>
      </c>
      <c r="H336" s="217">
        <v>1.2</v>
      </c>
    </row>
    <row r="337" spans="1:8" x14ac:dyDescent="0.25">
      <c r="A337" s="214">
        <v>8660</v>
      </c>
      <c r="B337" s="215" t="s">
        <v>661</v>
      </c>
      <c r="C337" s="215" t="s">
        <v>662</v>
      </c>
      <c r="D337" s="216" t="s">
        <v>663</v>
      </c>
      <c r="E337" s="216" t="s">
        <v>95</v>
      </c>
      <c r="F337" s="215"/>
      <c r="G337" s="216" t="s">
        <v>93</v>
      </c>
      <c r="H337" s="217">
        <v>11.85</v>
      </c>
    </row>
    <row r="338" spans="1:8" x14ac:dyDescent="0.25">
      <c r="A338" s="214">
        <v>8661</v>
      </c>
      <c r="B338" s="215" t="s">
        <v>661</v>
      </c>
      <c r="C338" s="215" t="s">
        <v>662</v>
      </c>
      <c r="D338" s="216" t="s">
        <v>664</v>
      </c>
      <c r="E338" s="216" t="s">
        <v>282</v>
      </c>
      <c r="F338" s="215"/>
      <c r="G338" s="216" t="s">
        <v>93</v>
      </c>
      <c r="H338" s="217">
        <v>31.5</v>
      </c>
    </row>
    <row r="339" spans="1:8" x14ac:dyDescent="0.25">
      <c r="A339" s="214">
        <v>8662</v>
      </c>
      <c r="B339" s="215" t="s">
        <v>661</v>
      </c>
      <c r="C339" s="215" t="s">
        <v>662</v>
      </c>
      <c r="D339" s="216" t="s">
        <v>665</v>
      </c>
      <c r="E339" s="216" t="s">
        <v>242</v>
      </c>
      <c r="F339" s="215"/>
      <c r="G339" s="216" t="s">
        <v>93</v>
      </c>
      <c r="H339" s="217">
        <v>36.5</v>
      </c>
    </row>
    <row r="340" spans="1:8" ht="28.5" x14ac:dyDescent="0.25">
      <c r="A340" s="214">
        <v>8670</v>
      </c>
      <c r="B340" s="215" t="s">
        <v>666</v>
      </c>
      <c r="C340" s="215" t="s">
        <v>667</v>
      </c>
      <c r="D340" s="216" t="s">
        <v>512</v>
      </c>
      <c r="E340" s="216"/>
      <c r="F340" s="215" t="s">
        <v>668</v>
      </c>
      <c r="G340" s="216" t="s">
        <v>93</v>
      </c>
      <c r="H340" s="217">
        <v>22.65</v>
      </c>
    </row>
    <row r="341" spans="1:8" ht="28.5" x14ac:dyDescent="0.25">
      <c r="A341" s="214">
        <v>8671</v>
      </c>
      <c r="B341" s="215" t="s">
        <v>666</v>
      </c>
      <c r="C341" s="215" t="s">
        <v>667</v>
      </c>
      <c r="D341" s="216" t="s">
        <v>669</v>
      </c>
      <c r="E341" s="216"/>
      <c r="F341" s="215" t="s">
        <v>668</v>
      </c>
      <c r="G341" s="216" t="s">
        <v>93</v>
      </c>
      <c r="H341" s="217">
        <v>41</v>
      </c>
    </row>
    <row r="342" spans="1:8" x14ac:dyDescent="0.25">
      <c r="A342" s="214">
        <v>8680</v>
      </c>
      <c r="B342" s="215" t="s">
        <v>670</v>
      </c>
      <c r="C342" s="215" t="s">
        <v>671</v>
      </c>
      <c r="D342" s="216" t="s">
        <v>672</v>
      </c>
      <c r="E342" s="216" t="s">
        <v>244</v>
      </c>
      <c r="F342" s="215"/>
      <c r="G342" s="216" t="s">
        <v>93</v>
      </c>
      <c r="H342" s="217">
        <v>93</v>
      </c>
    </row>
    <row r="343" spans="1:8" x14ac:dyDescent="0.25">
      <c r="A343" s="214">
        <v>8684</v>
      </c>
      <c r="B343" s="215" t="s">
        <v>673</v>
      </c>
      <c r="C343" s="215" t="s">
        <v>674</v>
      </c>
      <c r="D343" s="216" t="s">
        <v>675</v>
      </c>
      <c r="E343" s="216"/>
      <c r="F343" s="215"/>
      <c r="G343" s="216" t="s">
        <v>93</v>
      </c>
      <c r="H343" s="217">
        <v>140.81</v>
      </c>
    </row>
    <row r="344" spans="1:8" x14ac:dyDescent="0.25">
      <c r="A344" s="214">
        <v>8690</v>
      </c>
      <c r="B344" s="215" t="s">
        <v>673</v>
      </c>
      <c r="C344" s="215" t="s">
        <v>676</v>
      </c>
      <c r="D344" s="216" t="s">
        <v>677</v>
      </c>
      <c r="E344" s="216"/>
      <c r="F344" s="215"/>
      <c r="G344" s="216" t="s">
        <v>93</v>
      </c>
      <c r="H344" s="217">
        <v>80</v>
      </c>
    </row>
    <row r="345" spans="1:8" x14ac:dyDescent="0.25">
      <c r="A345" s="214">
        <v>8691</v>
      </c>
      <c r="B345" s="215" t="s">
        <v>673</v>
      </c>
      <c r="C345" s="215" t="s">
        <v>676</v>
      </c>
      <c r="D345" s="216" t="s">
        <v>678</v>
      </c>
      <c r="E345" s="216"/>
      <c r="F345" s="215"/>
      <c r="G345" s="216" t="s">
        <v>93</v>
      </c>
      <c r="H345" s="217">
        <v>85</v>
      </c>
    </row>
    <row r="346" spans="1:8" x14ac:dyDescent="0.25">
      <c r="A346" s="214">
        <v>8692</v>
      </c>
      <c r="B346" s="215" t="s">
        <v>673</v>
      </c>
      <c r="C346" s="215" t="s">
        <v>676</v>
      </c>
      <c r="D346" s="216" t="s">
        <v>679</v>
      </c>
      <c r="E346" s="216"/>
      <c r="F346" s="215"/>
      <c r="G346" s="216" t="s">
        <v>93</v>
      </c>
      <c r="H346" s="217">
        <v>91</v>
      </c>
    </row>
    <row r="347" spans="1:8" x14ac:dyDescent="0.25">
      <c r="A347" s="214">
        <v>8693</v>
      </c>
      <c r="B347" s="215" t="s">
        <v>673</v>
      </c>
      <c r="C347" s="215" t="s">
        <v>676</v>
      </c>
      <c r="D347" s="216" t="s">
        <v>680</v>
      </c>
      <c r="E347" s="216"/>
      <c r="F347" s="215"/>
      <c r="G347" s="216" t="s">
        <v>93</v>
      </c>
      <c r="H347" s="217">
        <v>93.5</v>
      </c>
    </row>
    <row r="348" spans="1:8" x14ac:dyDescent="0.25">
      <c r="A348" s="214">
        <v>8694</v>
      </c>
      <c r="B348" s="215" t="s">
        <v>681</v>
      </c>
      <c r="C348" s="215" t="s">
        <v>682</v>
      </c>
      <c r="D348" s="216" t="s">
        <v>683</v>
      </c>
      <c r="E348" s="216"/>
      <c r="F348" s="215"/>
      <c r="G348" s="216" t="s">
        <v>93</v>
      </c>
      <c r="H348" s="217">
        <v>135.25</v>
      </c>
    </row>
    <row r="349" spans="1:8" x14ac:dyDescent="0.25">
      <c r="A349" s="214">
        <v>8695</v>
      </c>
      <c r="B349" s="215" t="s">
        <v>681</v>
      </c>
      <c r="C349" s="215" t="s">
        <v>682</v>
      </c>
      <c r="D349" s="216" t="s">
        <v>684</v>
      </c>
      <c r="E349" s="216"/>
      <c r="F349" s="215"/>
      <c r="G349" s="216" t="s">
        <v>93</v>
      </c>
      <c r="H349" s="217">
        <v>160</v>
      </c>
    </row>
    <row r="350" spans="1:8" x14ac:dyDescent="0.25">
      <c r="A350" s="214">
        <v>8696</v>
      </c>
      <c r="B350" s="215" t="s">
        <v>673</v>
      </c>
      <c r="C350" s="215" t="s">
        <v>685</v>
      </c>
      <c r="D350" s="216"/>
      <c r="E350" s="216">
        <v>330</v>
      </c>
      <c r="F350" s="215" t="s">
        <v>686</v>
      </c>
      <c r="G350" s="216" t="s">
        <v>93</v>
      </c>
      <c r="H350" s="217">
        <v>42</v>
      </c>
    </row>
    <row r="351" spans="1:8" x14ac:dyDescent="0.25">
      <c r="A351" s="214">
        <v>8700</v>
      </c>
      <c r="B351" s="215" t="s">
        <v>687</v>
      </c>
      <c r="C351" s="215" t="s">
        <v>688</v>
      </c>
      <c r="D351" s="216" t="s">
        <v>689</v>
      </c>
      <c r="E351" s="216" t="s">
        <v>286</v>
      </c>
      <c r="F351" s="215"/>
      <c r="G351" s="216" t="s">
        <v>93</v>
      </c>
      <c r="H351" s="217">
        <v>24.25</v>
      </c>
    </row>
    <row r="352" spans="1:8" x14ac:dyDescent="0.25">
      <c r="A352" s="214">
        <v>8701</v>
      </c>
      <c r="B352" s="215" t="s">
        <v>687</v>
      </c>
      <c r="C352" s="215" t="s">
        <v>688</v>
      </c>
      <c r="D352" s="216" t="s">
        <v>690</v>
      </c>
      <c r="E352" s="216" t="s">
        <v>457</v>
      </c>
      <c r="F352" s="215"/>
      <c r="G352" s="216" t="s">
        <v>93</v>
      </c>
      <c r="H352" s="217">
        <v>26</v>
      </c>
    </row>
    <row r="353" spans="1:8" x14ac:dyDescent="0.25">
      <c r="A353" s="214">
        <v>8702</v>
      </c>
      <c r="B353" s="215" t="s">
        <v>687</v>
      </c>
      <c r="C353" s="215" t="s">
        <v>688</v>
      </c>
      <c r="D353" s="216" t="s">
        <v>691</v>
      </c>
      <c r="E353" s="216" t="s">
        <v>244</v>
      </c>
      <c r="F353" s="215"/>
      <c r="G353" s="216" t="s">
        <v>93</v>
      </c>
      <c r="H353" s="217">
        <v>30.75</v>
      </c>
    </row>
    <row r="354" spans="1:8" x14ac:dyDescent="0.25">
      <c r="A354" s="214">
        <v>8703</v>
      </c>
      <c r="B354" s="215" t="s">
        <v>687</v>
      </c>
      <c r="C354" s="215" t="s">
        <v>688</v>
      </c>
      <c r="D354" s="216" t="s">
        <v>692</v>
      </c>
      <c r="E354" s="216" t="s">
        <v>219</v>
      </c>
      <c r="F354" s="215"/>
      <c r="G354" s="216" t="s">
        <v>93</v>
      </c>
      <c r="H354" s="217">
        <v>51.75</v>
      </c>
    </row>
    <row r="355" spans="1:8" ht="28.5" x14ac:dyDescent="0.25">
      <c r="A355" s="214">
        <v>8708</v>
      </c>
      <c r="B355" s="215" t="s">
        <v>693</v>
      </c>
      <c r="C355" s="215" t="s">
        <v>694</v>
      </c>
      <c r="D355" s="216" t="s">
        <v>695</v>
      </c>
      <c r="E355" s="216"/>
      <c r="F355" s="215"/>
      <c r="G355" s="216" t="s">
        <v>93</v>
      </c>
      <c r="H355" s="217">
        <v>15</v>
      </c>
    </row>
    <row r="356" spans="1:8" x14ac:dyDescent="0.25">
      <c r="A356" s="214">
        <v>8709</v>
      </c>
      <c r="B356" s="215" t="s">
        <v>693</v>
      </c>
      <c r="C356" s="215" t="s">
        <v>696</v>
      </c>
      <c r="D356" s="216" t="s">
        <v>697</v>
      </c>
      <c r="E356" s="216"/>
      <c r="F356" s="215"/>
      <c r="G356" s="216" t="s">
        <v>93</v>
      </c>
      <c r="H356" s="217">
        <v>11.76</v>
      </c>
    </row>
    <row r="357" spans="1:8" x14ac:dyDescent="0.25">
      <c r="A357" s="214">
        <v>8710</v>
      </c>
      <c r="B357" s="215" t="s">
        <v>693</v>
      </c>
      <c r="C357" s="215" t="s">
        <v>698</v>
      </c>
      <c r="D357" s="216" t="s">
        <v>699</v>
      </c>
      <c r="E357" s="216"/>
      <c r="F357" s="215"/>
      <c r="G357" s="216" t="s">
        <v>93</v>
      </c>
      <c r="H357" s="217">
        <v>11.5</v>
      </c>
    </row>
    <row r="358" spans="1:8" x14ac:dyDescent="0.25">
      <c r="A358" s="214">
        <v>8711</v>
      </c>
      <c r="B358" s="215" t="s">
        <v>700</v>
      </c>
      <c r="C358" s="215" t="s">
        <v>701</v>
      </c>
      <c r="D358" s="216"/>
      <c r="E358" s="216"/>
      <c r="F358" s="215"/>
      <c r="G358" s="216" t="s">
        <v>93</v>
      </c>
      <c r="H358" s="217">
        <v>3</v>
      </c>
    </row>
    <row r="359" spans="1:8" x14ac:dyDescent="0.25">
      <c r="A359" s="214">
        <v>8712</v>
      </c>
      <c r="B359" s="215" t="s">
        <v>702</v>
      </c>
      <c r="C359" s="215" t="s">
        <v>703</v>
      </c>
      <c r="D359" s="216" t="s">
        <v>424</v>
      </c>
      <c r="E359" s="216"/>
      <c r="F359" s="215" t="s">
        <v>704</v>
      </c>
      <c r="G359" s="216" t="s">
        <v>93</v>
      </c>
      <c r="H359" s="217">
        <v>17</v>
      </c>
    </row>
    <row r="360" spans="1:8" x14ac:dyDescent="0.25">
      <c r="A360" s="214">
        <v>8713</v>
      </c>
      <c r="B360" s="215" t="s">
        <v>702</v>
      </c>
      <c r="C360" s="215" t="s">
        <v>703</v>
      </c>
      <c r="D360" s="216" t="s">
        <v>334</v>
      </c>
      <c r="E360" s="216"/>
      <c r="F360" s="215" t="s">
        <v>704</v>
      </c>
      <c r="G360" s="216" t="s">
        <v>93</v>
      </c>
      <c r="H360" s="217">
        <v>22.5</v>
      </c>
    </row>
    <row r="361" spans="1:8" x14ac:dyDescent="0.25">
      <c r="A361" s="214">
        <v>8714</v>
      </c>
      <c r="B361" s="215" t="s">
        <v>705</v>
      </c>
      <c r="C361" s="215" t="s">
        <v>706</v>
      </c>
      <c r="D361" s="216"/>
      <c r="E361" s="216">
        <v>450</v>
      </c>
      <c r="F361" s="215"/>
      <c r="G361" s="216" t="s">
        <v>93</v>
      </c>
      <c r="H361" s="217">
        <v>86.5</v>
      </c>
    </row>
    <row r="362" spans="1:8" x14ac:dyDescent="0.25">
      <c r="A362" s="214">
        <v>8715</v>
      </c>
      <c r="B362" s="215" t="s">
        <v>707</v>
      </c>
      <c r="C362" s="215" t="s">
        <v>708</v>
      </c>
      <c r="D362" s="216"/>
      <c r="E362" s="216"/>
      <c r="F362" s="215"/>
      <c r="G362" s="216" t="s">
        <v>93</v>
      </c>
      <c r="H362" s="217">
        <v>28.69</v>
      </c>
    </row>
    <row r="363" spans="1:8" ht="28.5" x14ac:dyDescent="0.25">
      <c r="A363" s="214">
        <v>8716</v>
      </c>
      <c r="B363" s="215" t="s">
        <v>709</v>
      </c>
      <c r="C363" s="215" t="s">
        <v>710</v>
      </c>
      <c r="D363" s="216"/>
      <c r="E363" s="216">
        <v>85</v>
      </c>
      <c r="F363" s="215"/>
      <c r="G363" s="216" t="s">
        <v>93</v>
      </c>
      <c r="H363" s="217">
        <v>23.75</v>
      </c>
    </row>
    <row r="364" spans="1:8" x14ac:dyDescent="0.25">
      <c r="A364" s="214">
        <v>8717</v>
      </c>
      <c r="B364" s="215" t="s">
        <v>711</v>
      </c>
      <c r="C364" s="215" t="s">
        <v>712</v>
      </c>
      <c r="D364" s="216"/>
      <c r="E364" s="216">
        <v>400</v>
      </c>
      <c r="F364" s="215"/>
      <c r="G364" s="216" t="s">
        <v>93</v>
      </c>
      <c r="H364" s="217">
        <v>74.2</v>
      </c>
    </row>
    <row r="365" spans="1:8" ht="28.5" x14ac:dyDescent="0.25">
      <c r="A365" s="214">
        <v>8719</v>
      </c>
      <c r="B365" s="215" t="s">
        <v>713</v>
      </c>
      <c r="C365" s="215" t="s">
        <v>714</v>
      </c>
      <c r="D365" s="216"/>
      <c r="E365" s="216"/>
      <c r="F365" s="215" t="s">
        <v>715</v>
      </c>
      <c r="G365" s="216" t="s">
        <v>93</v>
      </c>
      <c r="H365" s="217">
        <v>12.25</v>
      </c>
    </row>
    <row r="366" spans="1:8" x14ac:dyDescent="0.25">
      <c r="A366" s="214">
        <v>8720</v>
      </c>
      <c r="B366" s="215" t="s">
        <v>716</v>
      </c>
      <c r="C366" s="215" t="s">
        <v>717</v>
      </c>
      <c r="D366" s="216" t="s">
        <v>428</v>
      </c>
      <c r="E366" s="216" t="s">
        <v>718</v>
      </c>
      <c r="F366" s="215"/>
      <c r="G366" s="216" t="s">
        <v>93</v>
      </c>
      <c r="H366" s="217">
        <v>42.25</v>
      </c>
    </row>
    <row r="367" spans="1:8" x14ac:dyDescent="0.25">
      <c r="A367" s="214">
        <v>8721</v>
      </c>
      <c r="B367" s="215" t="s">
        <v>716</v>
      </c>
      <c r="C367" s="215" t="s">
        <v>717</v>
      </c>
      <c r="D367" s="216" t="s">
        <v>333</v>
      </c>
      <c r="E367" s="216" t="s">
        <v>719</v>
      </c>
      <c r="F367" s="215"/>
      <c r="G367" s="216" t="s">
        <v>93</v>
      </c>
      <c r="H367" s="217">
        <v>56.5</v>
      </c>
    </row>
    <row r="368" spans="1:8" x14ac:dyDescent="0.25">
      <c r="A368" s="214">
        <v>8722</v>
      </c>
      <c r="B368" s="215" t="s">
        <v>716</v>
      </c>
      <c r="C368" s="215" t="s">
        <v>717</v>
      </c>
      <c r="D368" s="216" t="s">
        <v>344</v>
      </c>
      <c r="E368" s="216" t="s">
        <v>306</v>
      </c>
      <c r="F368" s="215"/>
      <c r="G368" s="216" t="s">
        <v>93</v>
      </c>
      <c r="H368" s="217">
        <v>71.5</v>
      </c>
    </row>
    <row r="369" spans="1:8" x14ac:dyDescent="0.25">
      <c r="A369" s="214">
        <v>8723</v>
      </c>
      <c r="B369" s="215" t="s">
        <v>716</v>
      </c>
      <c r="C369" s="215" t="s">
        <v>717</v>
      </c>
      <c r="D369" s="216" t="s">
        <v>720</v>
      </c>
      <c r="E369" s="216" t="s">
        <v>306</v>
      </c>
      <c r="F369" s="215"/>
      <c r="G369" s="216" t="s">
        <v>93</v>
      </c>
      <c r="H369" s="217">
        <v>77.25</v>
      </c>
    </row>
    <row r="370" spans="1:8" x14ac:dyDescent="0.25">
      <c r="A370" s="214">
        <v>8724</v>
      </c>
      <c r="B370" s="215" t="s">
        <v>721</v>
      </c>
      <c r="C370" s="215" t="s">
        <v>717</v>
      </c>
      <c r="D370" s="216" t="s">
        <v>722</v>
      </c>
      <c r="E370" s="216" t="s">
        <v>723</v>
      </c>
      <c r="F370" s="215"/>
      <c r="G370" s="216" t="s">
        <v>93</v>
      </c>
      <c r="H370" s="217">
        <v>128</v>
      </c>
    </row>
    <row r="371" spans="1:8" x14ac:dyDescent="0.25">
      <c r="A371" s="214">
        <v>8725</v>
      </c>
      <c r="B371" s="215" t="s">
        <v>716</v>
      </c>
      <c r="C371" s="215" t="s">
        <v>717</v>
      </c>
      <c r="D371" s="216" t="s">
        <v>334</v>
      </c>
      <c r="E371" s="216" t="s">
        <v>306</v>
      </c>
      <c r="F371" s="215"/>
      <c r="G371" s="216" t="s">
        <v>93</v>
      </c>
      <c r="H371" s="217">
        <v>75</v>
      </c>
    </row>
    <row r="372" spans="1:8" x14ac:dyDescent="0.25">
      <c r="A372" s="214">
        <v>8730</v>
      </c>
      <c r="B372" s="215" t="s">
        <v>724</v>
      </c>
      <c r="C372" s="215" t="s">
        <v>324</v>
      </c>
      <c r="D372" s="216" t="s">
        <v>725</v>
      </c>
      <c r="E372" s="216" t="s">
        <v>726</v>
      </c>
      <c r="F372" s="215"/>
      <c r="G372" s="216" t="s">
        <v>93</v>
      </c>
      <c r="H372" s="217">
        <v>53</v>
      </c>
    </row>
    <row r="373" spans="1:8" x14ac:dyDescent="0.25">
      <c r="A373" s="214">
        <v>8731</v>
      </c>
      <c r="B373" s="215" t="s">
        <v>724</v>
      </c>
      <c r="C373" s="215" t="s">
        <v>324</v>
      </c>
      <c r="D373" s="216" t="s">
        <v>727</v>
      </c>
      <c r="E373" s="216" t="s">
        <v>728</v>
      </c>
      <c r="F373" s="215"/>
      <c r="G373" s="216" t="s">
        <v>93</v>
      </c>
      <c r="H373" s="217">
        <v>61</v>
      </c>
    </row>
    <row r="374" spans="1:8" ht="28.5" x14ac:dyDescent="0.25">
      <c r="A374" s="214">
        <v>8733</v>
      </c>
      <c r="B374" s="215" t="s">
        <v>729</v>
      </c>
      <c r="C374" s="215" t="s">
        <v>730</v>
      </c>
      <c r="D374" s="216"/>
      <c r="E374" s="216"/>
      <c r="F374" s="215" t="s">
        <v>731</v>
      </c>
      <c r="G374" s="216" t="s">
        <v>93</v>
      </c>
      <c r="H374" s="217">
        <v>4.05</v>
      </c>
    </row>
    <row r="375" spans="1:8" ht="28.5" x14ac:dyDescent="0.25">
      <c r="A375" s="214">
        <v>8734</v>
      </c>
      <c r="B375" s="215" t="s">
        <v>732</v>
      </c>
      <c r="C375" s="215" t="s">
        <v>733</v>
      </c>
      <c r="D375" s="216"/>
      <c r="E375" s="216"/>
      <c r="F375" s="215"/>
      <c r="G375" s="216" t="s">
        <v>93</v>
      </c>
      <c r="H375" s="217">
        <v>5.25</v>
      </c>
    </row>
    <row r="376" spans="1:8" ht="28.5" x14ac:dyDescent="0.25">
      <c r="A376" s="214">
        <v>8735</v>
      </c>
      <c r="B376" s="215" t="s">
        <v>734</v>
      </c>
      <c r="C376" s="215" t="s">
        <v>735</v>
      </c>
      <c r="D376" s="216"/>
      <c r="E376" s="216"/>
      <c r="F376" s="215"/>
      <c r="G376" s="216" t="s">
        <v>93</v>
      </c>
      <c r="H376" s="217">
        <v>4.75</v>
      </c>
    </row>
    <row r="377" spans="1:8" x14ac:dyDescent="0.25">
      <c r="A377" s="214">
        <v>8736</v>
      </c>
      <c r="B377" s="215" t="s">
        <v>736</v>
      </c>
      <c r="C377" s="215" t="s">
        <v>737</v>
      </c>
      <c r="D377" s="216"/>
      <c r="E377" s="216">
        <v>175</v>
      </c>
      <c r="F377" s="215"/>
      <c r="G377" s="216" t="s">
        <v>93</v>
      </c>
      <c r="H377" s="217">
        <v>27.7</v>
      </c>
    </row>
    <row r="378" spans="1:8" ht="28.5" x14ac:dyDescent="0.25">
      <c r="A378" s="214">
        <v>8744</v>
      </c>
      <c r="B378" s="215" t="s">
        <v>738</v>
      </c>
      <c r="C378" s="215" t="s">
        <v>739</v>
      </c>
      <c r="D378" s="216"/>
      <c r="E378" s="216">
        <v>350</v>
      </c>
      <c r="F378" s="215"/>
      <c r="G378" s="216" t="s">
        <v>93</v>
      </c>
      <c r="H378" s="217">
        <v>26.7</v>
      </c>
    </row>
    <row r="379" spans="1:8" x14ac:dyDescent="0.25">
      <c r="A379" s="214">
        <v>8745</v>
      </c>
      <c r="B379" s="215" t="s">
        <v>740</v>
      </c>
      <c r="C379" s="215" t="s">
        <v>741</v>
      </c>
      <c r="D379" s="216"/>
      <c r="E379" s="216">
        <v>300</v>
      </c>
      <c r="F379" s="215"/>
      <c r="G379" s="216" t="s">
        <v>93</v>
      </c>
      <c r="H379" s="217">
        <v>22.06</v>
      </c>
    </row>
    <row r="380" spans="1:8" x14ac:dyDescent="0.25">
      <c r="A380" s="214">
        <v>8746</v>
      </c>
      <c r="B380" s="215" t="s">
        <v>742</v>
      </c>
      <c r="C380" s="215" t="s">
        <v>743</v>
      </c>
      <c r="D380" s="216"/>
      <c r="E380" s="216" t="s">
        <v>744</v>
      </c>
      <c r="F380" s="215"/>
      <c r="G380" s="216" t="s">
        <v>93</v>
      </c>
      <c r="H380" s="217">
        <v>42.27</v>
      </c>
    </row>
    <row r="381" spans="1:8" x14ac:dyDescent="0.25">
      <c r="A381" s="214">
        <v>8747</v>
      </c>
      <c r="B381" s="215" t="s">
        <v>745</v>
      </c>
      <c r="C381" s="215" t="s">
        <v>746</v>
      </c>
      <c r="D381" s="216"/>
      <c r="E381" s="216" t="s">
        <v>744</v>
      </c>
      <c r="F381" s="215"/>
      <c r="G381" s="216" t="s">
        <v>93</v>
      </c>
      <c r="H381" s="217">
        <v>42.33</v>
      </c>
    </row>
    <row r="382" spans="1:8" x14ac:dyDescent="0.25">
      <c r="A382" s="214">
        <v>8748</v>
      </c>
      <c r="B382" s="215" t="s">
        <v>747</v>
      </c>
      <c r="C382" s="215" t="s">
        <v>748</v>
      </c>
      <c r="D382" s="216"/>
      <c r="E382" s="216" t="s">
        <v>749</v>
      </c>
      <c r="F382" s="215"/>
      <c r="G382" s="216" t="s">
        <v>93</v>
      </c>
      <c r="H382" s="217">
        <v>42.27</v>
      </c>
    </row>
    <row r="383" spans="1:8" x14ac:dyDescent="0.25">
      <c r="A383" s="214">
        <v>8749</v>
      </c>
      <c r="B383" s="215" t="s">
        <v>747</v>
      </c>
      <c r="C383" s="215" t="s">
        <v>746</v>
      </c>
      <c r="D383" s="216"/>
      <c r="E383" s="216" t="s">
        <v>744</v>
      </c>
      <c r="F383" s="215"/>
      <c r="G383" s="216" t="s">
        <v>93</v>
      </c>
      <c r="H383" s="217">
        <v>42.33</v>
      </c>
    </row>
    <row r="384" spans="1:8" x14ac:dyDescent="0.25">
      <c r="A384" s="214">
        <v>8750</v>
      </c>
      <c r="B384" s="215" t="s">
        <v>750</v>
      </c>
      <c r="C384" s="215"/>
      <c r="D384" s="216"/>
      <c r="E384" s="216" t="s">
        <v>95</v>
      </c>
      <c r="F384" s="215"/>
      <c r="G384" s="216" t="s">
        <v>93</v>
      </c>
      <c r="H384" s="217">
        <v>7.25</v>
      </c>
    </row>
    <row r="385" spans="1:8" x14ac:dyDescent="0.25">
      <c r="A385" s="214">
        <v>8753</v>
      </c>
      <c r="B385" s="215" t="s">
        <v>751</v>
      </c>
      <c r="C385" s="215"/>
      <c r="D385" s="216"/>
      <c r="E385" s="216" t="s">
        <v>91</v>
      </c>
      <c r="F385" s="215"/>
      <c r="G385" s="216" t="s">
        <v>93</v>
      </c>
      <c r="H385" s="217">
        <v>3.25</v>
      </c>
    </row>
    <row r="386" spans="1:8" x14ac:dyDescent="0.25">
      <c r="A386" s="214">
        <v>8755</v>
      </c>
      <c r="B386" s="215" t="s">
        <v>752</v>
      </c>
      <c r="C386" s="215" t="s">
        <v>324</v>
      </c>
      <c r="D386" s="216" t="s">
        <v>753</v>
      </c>
      <c r="E386" s="216"/>
      <c r="F386" s="215"/>
      <c r="G386" s="216" t="s">
        <v>93</v>
      </c>
      <c r="H386" s="217">
        <v>3.7</v>
      </c>
    </row>
    <row r="387" spans="1:8" x14ac:dyDescent="0.25">
      <c r="A387" s="214">
        <v>8761</v>
      </c>
      <c r="B387" s="215" t="s">
        <v>754</v>
      </c>
      <c r="C387" s="215"/>
      <c r="D387" s="216"/>
      <c r="E387" s="216" t="s">
        <v>487</v>
      </c>
      <c r="F387" s="215"/>
      <c r="G387" s="216" t="s">
        <v>93</v>
      </c>
      <c r="H387" s="217">
        <v>1.2</v>
      </c>
    </row>
    <row r="388" spans="1:8" x14ac:dyDescent="0.25">
      <c r="A388" s="214">
        <v>8770</v>
      </c>
      <c r="B388" s="215" t="s">
        <v>755</v>
      </c>
      <c r="C388" s="215"/>
      <c r="D388" s="216"/>
      <c r="E388" s="216" t="s">
        <v>756</v>
      </c>
      <c r="F388" s="215" t="s">
        <v>757</v>
      </c>
      <c r="G388" s="216" t="s">
        <v>93</v>
      </c>
      <c r="H388" s="217">
        <v>5.85</v>
      </c>
    </row>
    <row r="389" spans="1:8" x14ac:dyDescent="0.25">
      <c r="A389" s="214">
        <v>8771</v>
      </c>
      <c r="B389" s="215" t="s">
        <v>755</v>
      </c>
      <c r="C389" s="215"/>
      <c r="D389" s="216"/>
      <c r="E389" s="216" t="s">
        <v>758</v>
      </c>
      <c r="F389" s="215" t="s">
        <v>757</v>
      </c>
      <c r="G389" s="216" t="s">
        <v>93</v>
      </c>
      <c r="H389" s="217">
        <v>13.75</v>
      </c>
    </row>
    <row r="390" spans="1:8" x14ac:dyDescent="0.25">
      <c r="A390" s="214">
        <v>8772</v>
      </c>
      <c r="B390" s="215" t="s">
        <v>755</v>
      </c>
      <c r="C390" s="215"/>
      <c r="D390" s="216"/>
      <c r="E390" s="216" t="s">
        <v>97</v>
      </c>
      <c r="F390" s="215" t="s">
        <v>757</v>
      </c>
      <c r="G390" s="216" t="s">
        <v>93</v>
      </c>
      <c r="H390" s="217">
        <v>17.850000000000001</v>
      </c>
    </row>
    <row r="391" spans="1:8" x14ac:dyDescent="0.25">
      <c r="A391" s="214">
        <v>8773</v>
      </c>
      <c r="B391" s="215" t="s">
        <v>755</v>
      </c>
      <c r="C391" s="215"/>
      <c r="D391" s="216"/>
      <c r="E391" s="216" t="s">
        <v>521</v>
      </c>
      <c r="F391" s="215" t="s">
        <v>757</v>
      </c>
      <c r="G391" s="216" t="s">
        <v>93</v>
      </c>
      <c r="H391" s="217">
        <v>18.100000000000001</v>
      </c>
    </row>
    <row r="392" spans="1:8" x14ac:dyDescent="0.25">
      <c r="A392" s="214">
        <v>8780</v>
      </c>
      <c r="B392" s="215" t="s">
        <v>759</v>
      </c>
      <c r="C392" s="215" t="s">
        <v>586</v>
      </c>
      <c r="D392" s="216" t="s">
        <v>760</v>
      </c>
      <c r="E392" s="216" t="s">
        <v>216</v>
      </c>
      <c r="F392" s="215" t="s">
        <v>761</v>
      </c>
      <c r="G392" s="216" t="s">
        <v>93</v>
      </c>
      <c r="H392" s="217">
        <v>36.75</v>
      </c>
    </row>
    <row r="393" spans="1:8" x14ac:dyDescent="0.25">
      <c r="A393" s="214">
        <v>8781</v>
      </c>
      <c r="B393" s="215" t="s">
        <v>759</v>
      </c>
      <c r="C393" s="215" t="s">
        <v>586</v>
      </c>
      <c r="D393" s="216" t="s">
        <v>591</v>
      </c>
      <c r="E393" s="216" t="s">
        <v>143</v>
      </c>
      <c r="F393" s="215" t="s">
        <v>761</v>
      </c>
      <c r="G393" s="216" t="s">
        <v>93</v>
      </c>
      <c r="H393" s="217">
        <v>51.25</v>
      </c>
    </row>
    <row r="394" spans="1:8" x14ac:dyDescent="0.25">
      <c r="A394" s="214">
        <v>8788</v>
      </c>
      <c r="B394" s="215" t="s">
        <v>762</v>
      </c>
      <c r="C394" s="215" t="s">
        <v>763</v>
      </c>
      <c r="D394" s="216"/>
      <c r="E394" s="216"/>
      <c r="F394" s="215" t="s">
        <v>764</v>
      </c>
      <c r="G394" s="216" t="s">
        <v>765</v>
      </c>
      <c r="H394" s="217">
        <v>118</v>
      </c>
    </row>
    <row r="395" spans="1:8" x14ac:dyDescent="0.25">
      <c r="A395" s="214">
        <v>8789</v>
      </c>
      <c r="B395" s="215" t="s">
        <v>766</v>
      </c>
      <c r="C395" s="215" t="s">
        <v>767</v>
      </c>
      <c r="D395" s="216"/>
      <c r="E395" s="216">
        <v>430</v>
      </c>
      <c r="F395" s="215"/>
      <c r="G395" s="216" t="s">
        <v>93</v>
      </c>
      <c r="H395" s="217">
        <v>66</v>
      </c>
    </row>
    <row r="396" spans="1:8" x14ac:dyDescent="0.25">
      <c r="A396" s="214">
        <v>8790</v>
      </c>
      <c r="B396" s="215" t="s">
        <v>768</v>
      </c>
      <c r="C396" s="215" t="s">
        <v>769</v>
      </c>
      <c r="D396" s="216" t="s">
        <v>770</v>
      </c>
      <c r="E396" s="216" t="s">
        <v>110</v>
      </c>
      <c r="F396" s="215"/>
      <c r="G396" s="216" t="s">
        <v>93</v>
      </c>
      <c r="H396" s="217">
        <v>32</v>
      </c>
    </row>
    <row r="397" spans="1:8" x14ac:dyDescent="0.25">
      <c r="A397" s="214">
        <v>8791</v>
      </c>
      <c r="B397" s="215" t="s">
        <v>768</v>
      </c>
      <c r="C397" s="215" t="s">
        <v>769</v>
      </c>
      <c r="D397" s="216" t="s">
        <v>771</v>
      </c>
      <c r="E397" s="216" t="s">
        <v>772</v>
      </c>
      <c r="F397" s="215"/>
      <c r="G397" s="216" t="s">
        <v>93</v>
      </c>
      <c r="H397" s="217">
        <v>53.75</v>
      </c>
    </row>
    <row r="398" spans="1:8" x14ac:dyDescent="0.25">
      <c r="A398" s="214">
        <v>8792</v>
      </c>
      <c r="B398" s="215" t="s">
        <v>768</v>
      </c>
      <c r="C398" s="215" t="s">
        <v>773</v>
      </c>
      <c r="D398" s="216" t="s">
        <v>774</v>
      </c>
      <c r="E398" s="216" t="s">
        <v>317</v>
      </c>
      <c r="F398" s="215"/>
      <c r="G398" s="216" t="s">
        <v>93</v>
      </c>
      <c r="H398" s="217">
        <v>62</v>
      </c>
    </row>
    <row r="399" spans="1:8" ht="28.5" x14ac:dyDescent="0.25">
      <c r="A399" s="214">
        <v>8794</v>
      </c>
      <c r="B399" s="215" t="s">
        <v>775</v>
      </c>
      <c r="C399" s="215" t="s">
        <v>776</v>
      </c>
      <c r="D399" s="216" t="s">
        <v>777</v>
      </c>
      <c r="E399" s="216"/>
      <c r="F399" s="215"/>
      <c r="G399" s="216" t="s">
        <v>93</v>
      </c>
      <c r="H399" s="217">
        <v>33.700000000000003</v>
      </c>
    </row>
    <row r="400" spans="1:8" ht="28.5" x14ac:dyDescent="0.25">
      <c r="A400" s="214">
        <v>8795</v>
      </c>
      <c r="B400" s="215" t="s">
        <v>778</v>
      </c>
      <c r="C400" s="215" t="s">
        <v>779</v>
      </c>
      <c r="D400" s="216" t="s">
        <v>780</v>
      </c>
      <c r="E400" s="216"/>
      <c r="F400" s="215"/>
      <c r="G400" s="216" t="s">
        <v>93</v>
      </c>
      <c r="H400" s="217">
        <v>41</v>
      </c>
    </row>
    <row r="401" spans="1:8" ht="28.5" x14ac:dyDescent="0.25">
      <c r="A401" s="214">
        <v>8796</v>
      </c>
      <c r="B401" s="215" t="s">
        <v>775</v>
      </c>
      <c r="C401" s="215" t="s">
        <v>781</v>
      </c>
      <c r="D401" s="216" t="s">
        <v>782</v>
      </c>
      <c r="E401" s="216"/>
      <c r="F401" s="215"/>
      <c r="G401" s="216" t="s">
        <v>93</v>
      </c>
      <c r="H401" s="217">
        <v>36.75</v>
      </c>
    </row>
    <row r="402" spans="1:8" ht="28.5" x14ac:dyDescent="0.25">
      <c r="A402" s="214">
        <v>8798</v>
      </c>
      <c r="B402" s="215" t="s">
        <v>783</v>
      </c>
      <c r="C402" s="215" t="s">
        <v>784</v>
      </c>
      <c r="D402" s="216" t="s">
        <v>785</v>
      </c>
      <c r="E402" s="216"/>
      <c r="F402" s="215"/>
      <c r="G402" s="216" t="s">
        <v>93</v>
      </c>
      <c r="H402" s="217">
        <v>47.7</v>
      </c>
    </row>
    <row r="403" spans="1:8" ht="28.5" x14ac:dyDescent="0.25">
      <c r="A403" s="214">
        <v>8799</v>
      </c>
      <c r="B403" s="215" t="s">
        <v>786</v>
      </c>
      <c r="C403" s="215" t="s">
        <v>787</v>
      </c>
      <c r="D403" s="216" t="s">
        <v>788</v>
      </c>
      <c r="E403" s="216"/>
      <c r="F403" s="215"/>
      <c r="G403" s="216" t="s">
        <v>93</v>
      </c>
      <c r="H403" s="217">
        <v>57.7</v>
      </c>
    </row>
    <row r="404" spans="1:8" x14ac:dyDescent="0.25">
      <c r="A404" s="214">
        <v>8800</v>
      </c>
      <c r="B404" s="215" t="s">
        <v>789</v>
      </c>
      <c r="C404" s="215"/>
      <c r="D404" s="216"/>
      <c r="E404" s="216"/>
      <c r="F404" s="215" t="s">
        <v>790</v>
      </c>
      <c r="G404" s="216" t="s">
        <v>140</v>
      </c>
      <c r="H404" s="217">
        <v>0.56000000000000005</v>
      </c>
    </row>
    <row r="405" spans="1:8" x14ac:dyDescent="0.25">
      <c r="A405" s="214">
        <v>8801</v>
      </c>
      <c r="B405" s="215" t="s">
        <v>789</v>
      </c>
      <c r="C405" s="215"/>
      <c r="D405" s="216" t="s">
        <v>791</v>
      </c>
      <c r="E405" s="216">
        <v>191</v>
      </c>
      <c r="F405" s="215"/>
      <c r="G405" s="216" t="s">
        <v>93</v>
      </c>
      <c r="H405" s="217">
        <v>19.45</v>
      </c>
    </row>
    <row r="406" spans="1:8" x14ac:dyDescent="0.25">
      <c r="A406" s="214">
        <v>8802</v>
      </c>
      <c r="B406" s="215" t="s">
        <v>789</v>
      </c>
      <c r="C406" s="215"/>
      <c r="D406" s="216" t="s">
        <v>792</v>
      </c>
      <c r="E406" s="216">
        <v>340</v>
      </c>
      <c r="F406" s="215"/>
      <c r="G406" s="216" t="s">
        <v>93</v>
      </c>
      <c r="H406" s="217">
        <v>26</v>
      </c>
    </row>
    <row r="407" spans="1:8" x14ac:dyDescent="0.25">
      <c r="A407" s="214">
        <v>8803</v>
      </c>
      <c r="B407" s="215" t="s">
        <v>789</v>
      </c>
      <c r="C407" s="215"/>
      <c r="D407" s="216" t="s">
        <v>793</v>
      </c>
      <c r="E407" s="216">
        <v>360</v>
      </c>
      <c r="F407" s="215"/>
      <c r="G407" s="216" t="s">
        <v>93</v>
      </c>
      <c r="H407" s="217">
        <v>26.77</v>
      </c>
    </row>
    <row r="408" spans="1:8" x14ac:dyDescent="0.25">
      <c r="A408" s="214">
        <v>8804</v>
      </c>
      <c r="B408" s="215" t="s">
        <v>789</v>
      </c>
      <c r="C408" s="215"/>
      <c r="D408" s="216" t="s">
        <v>794</v>
      </c>
      <c r="E408" s="216">
        <v>300</v>
      </c>
      <c r="F408" s="215"/>
      <c r="G408" s="216" t="s">
        <v>93</v>
      </c>
      <c r="H408" s="217">
        <v>29.75</v>
      </c>
    </row>
    <row r="409" spans="1:8" x14ac:dyDescent="0.25">
      <c r="A409" s="214">
        <v>8805</v>
      </c>
      <c r="B409" s="215" t="s">
        <v>789</v>
      </c>
      <c r="C409" s="215"/>
      <c r="D409" s="216" t="s">
        <v>795</v>
      </c>
      <c r="E409" s="216">
        <v>362</v>
      </c>
      <c r="F409" s="215"/>
      <c r="G409" s="216" t="s">
        <v>93</v>
      </c>
      <c r="H409" s="217">
        <v>35.880000000000003</v>
      </c>
    </row>
    <row r="410" spans="1:8" ht="28.5" x14ac:dyDescent="0.25">
      <c r="A410" s="218">
        <v>8806</v>
      </c>
      <c r="B410" s="219" t="s">
        <v>796</v>
      </c>
      <c r="C410" s="219" t="s">
        <v>797</v>
      </c>
      <c r="D410" s="220" t="s">
        <v>798</v>
      </c>
      <c r="E410" s="220">
        <v>200</v>
      </c>
      <c r="F410" s="219" t="s">
        <v>799</v>
      </c>
      <c r="G410" s="220" t="s">
        <v>93</v>
      </c>
      <c r="H410" s="221">
        <v>22.63</v>
      </c>
    </row>
    <row r="411" spans="1:8" x14ac:dyDescent="0.25">
      <c r="A411" s="214">
        <v>8820</v>
      </c>
      <c r="B411" s="215" t="s">
        <v>800</v>
      </c>
      <c r="C411" s="215" t="s">
        <v>801</v>
      </c>
      <c r="D411" s="216"/>
      <c r="E411" s="216"/>
      <c r="F411" s="215"/>
      <c r="G411" s="216" t="s">
        <v>93</v>
      </c>
      <c r="H411" s="217">
        <v>2.75</v>
      </c>
    </row>
    <row r="412" spans="1:8" x14ac:dyDescent="0.25">
      <c r="A412" s="214">
        <v>8821</v>
      </c>
      <c r="B412" s="215" t="s">
        <v>802</v>
      </c>
      <c r="C412" s="215" t="s">
        <v>803</v>
      </c>
      <c r="D412" s="216"/>
      <c r="E412" s="216"/>
      <c r="F412" s="215"/>
      <c r="G412" s="216" t="s">
        <v>93</v>
      </c>
      <c r="H412" s="217">
        <v>2.5</v>
      </c>
    </row>
    <row r="413" spans="1:8" ht="28.5" x14ac:dyDescent="0.25">
      <c r="A413" s="214">
        <v>8822</v>
      </c>
      <c r="B413" s="215" t="s">
        <v>804</v>
      </c>
      <c r="C413" s="215" t="s">
        <v>805</v>
      </c>
      <c r="D413" s="216"/>
      <c r="E413" s="216">
        <v>230</v>
      </c>
      <c r="F413" s="215"/>
      <c r="G413" s="216" t="s">
        <v>93</v>
      </c>
      <c r="H413" s="217">
        <v>54.25</v>
      </c>
    </row>
    <row r="414" spans="1:8" x14ac:dyDescent="0.25">
      <c r="A414" s="214">
        <v>8823</v>
      </c>
      <c r="B414" s="215" t="s">
        <v>806</v>
      </c>
      <c r="C414" s="215" t="s">
        <v>807</v>
      </c>
      <c r="D414" s="216"/>
      <c r="E414" s="216">
        <v>700</v>
      </c>
      <c r="F414" s="215"/>
      <c r="G414" s="216" t="s">
        <v>93</v>
      </c>
      <c r="H414" s="217">
        <v>129.22</v>
      </c>
    </row>
    <row r="415" spans="1:8" x14ac:dyDescent="0.25">
      <c r="A415" s="214">
        <v>8824</v>
      </c>
      <c r="B415" s="215" t="s">
        <v>262</v>
      </c>
      <c r="C415" s="215" t="s">
        <v>808</v>
      </c>
      <c r="D415" s="216"/>
      <c r="E415" s="216" t="s">
        <v>809</v>
      </c>
      <c r="F415" s="215"/>
      <c r="G415" s="216" t="s">
        <v>93</v>
      </c>
      <c r="H415" s="217">
        <v>74.75</v>
      </c>
    </row>
    <row r="416" spans="1:8" x14ac:dyDescent="0.25">
      <c r="A416" s="214">
        <v>8825</v>
      </c>
      <c r="B416" s="215" t="s">
        <v>262</v>
      </c>
      <c r="C416" s="215" t="s">
        <v>810</v>
      </c>
      <c r="D416" s="216"/>
      <c r="E416" s="216" t="s">
        <v>811</v>
      </c>
      <c r="F416" s="215"/>
      <c r="G416" s="216" t="s">
        <v>93</v>
      </c>
      <c r="H416" s="217">
        <v>88.5</v>
      </c>
    </row>
    <row r="417" spans="1:8" x14ac:dyDescent="0.25">
      <c r="A417" s="214">
        <v>8840</v>
      </c>
      <c r="B417" s="215" t="s">
        <v>812</v>
      </c>
      <c r="C417" s="215"/>
      <c r="D417" s="216" t="s">
        <v>813</v>
      </c>
      <c r="E417" s="216" t="s">
        <v>814</v>
      </c>
      <c r="F417" s="215" t="s">
        <v>815</v>
      </c>
      <c r="G417" s="216" t="s">
        <v>93</v>
      </c>
      <c r="H417" s="217">
        <v>31.5</v>
      </c>
    </row>
    <row r="418" spans="1:8" ht="28.5" x14ac:dyDescent="0.25">
      <c r="A418" s="214">
        <v>8841</v>
      </c>
      <c r="B418" s="215" t="s">
        <v>816</v>
      </c>
      <c r="C418" s="215" t="s">
        <v>817</v>
      </c>
      <c r="D418" s="216"/>
      <c r="E418" s="216">
        <v>200</v>
      </c>
      <c r="F418" s="215"/>
      <c r="G418" s="216" t="s">
        <v>93</v>
      </c>
      <c r="H418" s="217">
        <v>39</v>
      </c>
    </row>
    <row r="419" spans="1:8" ht="28.5" x14ac:dyDescent="0.25">
      <c r="A419" s="214">
        <v>8842</v>
      </c>
      <c r="B419" s="215" t="s">
        <v>818</v>
      </c>
      <c r="C419" s="215" t="s">
        <v>819</v>
      </c>
      <c r="D419" s="216" t="s">
        <v>820</v>
      </c>
      <c r="E419" s="216"/>
      <c r="F419" s="215"/>
      <c r="G419" s="216" t="s">
        <v>93</v>
      </c>
      <c r="H419" s="217">
        <v>6.7</v>
      </c>
    </row>
    <row r="420" spans="1:8" ht="28.5" x14ac:dyDescent="0.25">
      <c r="A420" s="214">
        <v>8843</v>
      </c>
      <c r="B420" s="215" t="s">
        <v>821</v>
      </c>
      <c r="C420" s="215" t="s">
        <v>822</v>
      </c>
      <c r="D420" s="216"/>
      <c r="E420" s="216"/>
      <c r="F420" s="215"/>
      <c r="G420" s="216" t="s">
        <v>93</v>
      </c>
      <c r="H420" s="217">
        <v>6</v>
      </c>
    </row>
    <row r="421" spans="1:8" ht="28.5" x14ac:dyDescent="0.25">
      <c r="A421" s="214">
        <v>8844</v>
      </c>
      <c r="B421" s="215" t="s">
        <v>823</v>
      </c>
      <c r="C421" s="215" t="s">
        <v>824</v>
      </c>
      <c r="D421" s="216" t="s">
        <v>825</v>
      </c>
      <c r="E421" s="216">
        <v>400</v>
      </c>
      <c r="F421" s="215"/>
      <c r="G421" s="216" t="s">
        <v>93</v>
      </c>
      <c r="H421" s="217">
        <v>42</v>
      </c>
    </row>
    <row r="422" spans="1:8" x14ac:dyDescent="0.25">
      <c r="A422" s="214">
        <v>8845</v>
      </c>
      <c r="B422" s="215" t="s">
        <v>826</v>
      </c>
      <c r="C422" s="215" t="s">
        <v>827</v>
      </c>
      <c r="D422" s="216" t="s">
        <v>828</v>
      </c>
      <c r="E422" s="216">
        <v>340</v>
      </c>
      <c r="F422" s="215"/>
      <c r="G422" s="216" t="s">
        <v>93</v>
      </c>
      <c r="H422" s="217">
        <v>31</v>
      </c>
    </row>
    <row r="423" spans="1:8" ht="28.5" x14ac:dyDescent="0.25">
      <c r="A423" s="214">
        <v>8846</v>
      </c>
      <c r="B423" s="215" t="s">
        <v>829</v>
      </c>
      <c r="C423" s="215" t="s">
        <v>830</v>
      </c>
      <c r="D423" s="216" t="s">
        <v>828</v>
      </c>
      <c r="E423" s="216">
        <v>340</v>
      </c>
      <c r="F423" s="215"/>
      <c r="G423" s="216" t="s">
        <v>93</v>
      </c>
      <c r="H423" s="217">
        <v>16.11</v>
      </c>
    </row>
    <row r="424" spans="1:8" x14ac:dyDescent="0.25">
      <c r="A424" s="214">
        <v>8847</v>
      </c>
      <c r="B424" s="215" t="s">
        <v>831</v>
      </c>
      <c r="C424" s="215" t="s">
        <v>832</v>
      </c>
      <c r="D424" s="216"/>
      <c r="E424" s="216"/>
      <c r="F424" s="215"/>
      <c r="G424" s="216" t="s">
        <v>93</v>
      </c>
      <c r="H424" s="217">
        <v>3.86</v>
      </c>
    </row>
    <row r="425" spans="1:8" ht="28.5" x14ac:dyDescent="0.25">
      <c r="A425" s="214">
        <v>8848</v>
      </c>
      <c r="B425" s="215" t="s">
        <v>833</v>
      </c>
      <c r="C425" s="215" t="s">
        <v>834</v>
      </c>
      <c r="D425" s="216" t="s">
        <v>835</v>
      </c>
      <c r="E425" s="216">
        <v>310</v>
      </c>
      <c r="F425" s="215"/>
      <c r="G425" s="216" t="s">
        <v>93</v>
      </c>
      <c r="H425" s="217">
        <v>48.86</v>
      </c>
    </row>
    <row r="426" spans="1:8" ht="28.5" x14ac:dyDescent="0.25">
      <c r="A426" s="214">
        <v>8849</v>
      </c>
      <c r="B426" s="215" t="s">
        <v>836</v>
      </c>
      <c r="C426" s="215" t="s">
        <v>837</v>
      </c>
      <c r="D426" s="216">
        <v>43</v>
      </c>
      <c r="E426" s="216"/>
      <c r="F426" s="215"/>
      <c r="G426" s="216" t="s">
        <v>93</v>
      </c>
      <c r="H426" s="217">
        <v>53.86</v>
      </c>
    </row>
    <row r="427" spans="1:8" ht="28.5" x14ac:dyDescent="0.25">
      <c r="A427" s="214">
        <v>8850</v>
      </c>
      <c r="B427" s="215" t="s">
        <v>836</v>
      </c>
      <c r="C427" s="215" t="s">
        <v>838</v>
      </c>
      <c r="D427" s="216"/>
      <c r="E427" s="216">
        <v>260</v>
      </c>
      <c r="F427" s="215"/>
      <c r="G427" s="216" t="s">
        <v>93</v>
      </c>
      <c r="H427" s="217">
        <v>45</v>
      </c>
    </row>
    <row r="428" spans="1:8" ht="28.5" x14ac:dyDescent="0.25">
      <c r="A428" s="214">
        <v>8851</v>
      </c>
      <c r="B428" s="215" t="s">
        <v>839</v>
      </c>
      <c r="C428" s="215" t="s">
        <v>840</v>
      </c>
      <c r="D428" s="216"/>
      <c r="E428" s="216">
        <v>230</v>
      </c>
      <c r="F428" s="215"/>
      <c r="G428" s="216" t="s">
        <v>93</v>
      </c>
      <c r="H428" s="217">
        <v>39.75</v>
      </c>
    </row>
    <row r="429" spans="1:8" ht="28.5" x14ac:dyDescent="0.25">
      <c r="A429" s="214">
        <v>8852</v>
      </c>
      <c r="B429" s="215" t="s">
        <v>841</v>
      </c>
      <c r="C429" s="215" t="s">
        <v>842</v>
      </c>
      <c r="D429" s="216"/>
      <c r="E429" s="216">
        <v>410</v>
      </c>
      <c r="F429" s="215"/>
      <c r="G429" s="216" t="s">
        <v>93</v>
      </c>
      <c r="H429" s="217">
        <v>83.38</v>
      </c>
    </row>
    <row r="430" spans="1:8" ht="28.5" x14ac:dyDescent="0.25">
      <c r="A430" s="214">
        <v>8853</v>
      </c>
      <c r="B430" s="215" t="s">
        <v>836</v>
      </c>
      <c r="C430" s="215" t="s">
        <v>843</v>
      </c>
      <c r="D430" s="216"/>
      <c r="E430" s="216">
        <v>410</v>
      </c>
      <c r="F430" s="215"/>
      <c r="G430" s="216" t="s">
        <v>93</v>
      </c>
      <c r="H430" s="217">
        <v>37.92</v>
      </c>
    </row>
    <row r="431" spans="1:8" x14ac:dyDescent="0.25">
      <c r="A431" s="214">
        <v>8854</v>
      </c>
      <c r="B431" s="215" t="s">
        <v>844</v>
      </c>
      <c r="C431" s="215" t="s">
        <v>845</v>
      </c>
      <c r="D431" s="216" t="s">
        <v>846</v>
      </c>
      <c r="E431" s="216" t="s">
        <v>847</v>
      </c>
      <c r="F431" s="215"/>
      <c r="G431" s="216" t="s">
        <v>93</v>
      </c>
      <c r="H431" s="217">
        <v>95</v>
      </c>
    </row>
    <row r="432" spans="1:8" ht="28.5" x14ac:dyDescent="0.25">
      <c r="A432" s="214">
        <v>8870</v>
      </c>
      <c r="B432" s="215" t="s">
        <v>848</v>
      </c>
      <c r="C432" s="215" t="s">
        <v>849</v>
      </c>
      <c r="D432" s="216" t="s">
        <v>850</v>
      </c>
      <c r="E432" s="216">
        <v>13.5</v>
      </c>
      <c r="F432" s="215"/>
      <c r="G432" s="216" t="s">
        <v>93</v>
      </c>
      <c r="H432" s="217">
        <v>6.5</v>
      </c>
    </row>
    <row r="433" spans="1:8" x14ac:dyDescent="0.25">
      <c r="A433" s="214">
        <v>8871</v>
      </c>
      <c r="B433" s="215" t="s">
        <v>851</v>
      </c>
      <c r="C433" s="215" t="s">
        <v>852</v>
      </c>
      <c r="D433" s="216"/>
      <c r="E433" s="216"/>
      <c r="F433" s="215"/>
      <c r="G433" s="216" t="s">
        <v>93</v>
      </c>
      <c r="H433" s="217">
        <v>4.5</v>
      </c>
    </row>
    <row r="434" spans="1:8" x14ac:dyDescent="0.25">
      <c r="A434" s="214">
        <v>8872</v>
      </c>
      <c r="B434" s="215" t="s">
        <v>853</v>
      </c>
      <c r="C434" s="215" t="s">
        <v>854</v>
      </c>
      <c r="D434" s="216"/>
      <c r="E434" s="216">
        <v>4.5</v>
      </c>
      <c r="F434" s="215"/>
      <c r="G434" s="216" t="s">
        <v>93</v>
      </c>
      <c r="H434" s="217">
        <v>48.75</v>
      </c>
    </row>
    <row r="435" spans="1:8" ht="28.5" x14ac:dyDescent="0.25">
      <c r="A435" s="214">
        <v>8900</v>
      </c>
      <c r="B435" s="215" t="s">
        <v>855</v>
      </c>
      <c r="C435" s="215" t="s">
        <v>856</v>
      </c>
      <c r="D435" s="216"/>
      <c r="E435" s="216">
        <v>420</v>
      </c>
      <c r="F435" s="215"/>
      <c r="G435" s="216" t="s">
        <v>93</v>
      </c>
      <c r="H435" s="217">
        <v>541</v>
      </c>
    </row>
    <row r="436" spans="1:8" ht="28.5" x14ac:dyDescent="0.25">
      <c r="A436" s="214">
        <v>8901</v>
      </c>
      <c r="B436" s="215" t="s">
        <v>855</v>
      </c>
      <c r="C436" s="215" t="s">
        <v>857</v>
      </c>
      <c r="D436" s="216"/>
      <c r="E436" s="216">
        <v>420</v>
      </c>
      <c r="F436" s="215"/>
      <c r="G436" s="216" t="s">
        <v>93</v>
      </c>
      <c r="H436" s="217">
        <v>568</v>
      </c>
    </row>
    <row r="437" spans="1:8" ht="28.5" x14ac:dyDescent="0.25">
      <c r="A437" s="214">
        <v>8902</v>
      </c>
      <c r="B437" s="215" t="s">
        <v>858</v>
      </c>
      <c r="C437" s="215" t="s">
        <v>859</v>
      </c>
      <c r="D437" s="216"/>
      <c r="E437" s="216"/>
      <c r="F437" s="215"/>
      <c r="G437" s="216" t="s">
        <v>93</v>
      </c>
      <c r="H437" s="217">
        <v>745</v>
      </c>
    </row>
    <row r="438" spans="1:8" ht="28.5" x14ac:dyDescent="0.25">
      <c r="A438" s="214">
        <v>8903</v>
      </c>
      <c r="B438" s="215" t="s">
        <v>860</v>
      </c>
      <c r="C438" s="215" t="s">
        <v>861</v>
      </c>
      <c r="D438" s="216"/>
      <c r="E438" s="216"/>
      <c r="F438" s="215"/>
      <c r="G438" s="216" t="s">
        <v>93</v>
      </c>
      <c r="H438" s="217">
        <v>720</v>
      </c>
    </row>
    <row r="439" spans="1:8" ht="28.5" x14ac:dyDescent="0.25">
      <c r="A439" s="214">
        <v>8904</v>
      </c>
      <c r="B439" s="215" t="s">
        <v>860</v>
      </c>
      <c r="C439" s="215" t="s">
        <v>862</v>
      </c>
      <c r="D439" s="216"/>
      <c r="E439" s="216"/>
      <c r="F439" s="215"/>
      <c r="G439" s="216" t="s">
        <v>93</v>
      </c>
      <c r="H439" s="217">
        <v>950</v>
      </c>
    </row>
    <row r="440" spans="1:8" ht="28.5" x14ac:dyDescent="0.25">
      <c r="A440" s="214">
        <v>8905</v>
      </c>
      <c r="B440" s="215" t="s">
        <v>860</v>
      </c>
      <c r="C440" s="215" t="s">
        <v>863</v>
      </c>
      <c r="D440" s="216"/>
      <c r="E440" s="216"/>
      <c r="F440" s="215"/>
      <c r="G440" s="216" t="s">
        <v>93</v>
      </c>
      <c r="H440" s="217">
        <v>755</v>
      </c>
    </row>
    <row r="441" spans="1:8" x14ac:dyDescent="0.25">
      <c r="A441" s="214">
        <v>8906</v>
      </c>
      <c r="B441" s="215" t="s">
        <v>864</v>
      </c>
      <c r="C441" s="215" t="s">
        <v>865</v>
      </c>
      <c r="D441" s="216"/>
      <c r="E441" s="216">
        <v>310</v>
      </c>
      <c r="F441" s="215"/>
      <c r="G441" s="216" t="s">
        <v>93</v>
      </c>
      <c r="H441" s="217">
        <v>568</v>
      </c>
    </row>
    <row r="442" spans="1:8" x14ac:dyDescent="0.25">
      <c r="A442" s="214">
        <v>8907</v>
      </c>
      <c r="B442" s="215" t="s">
        <v>864</v>
      </c>
      <c r="C442" s="215" t="s">
        <v>866</v>
      </c>
      <c r="D442" s="216"/>
      <c r="E442" s="216">
        <v>350</v>
      </c>
      <c r="F442" s="215"/>
      <c r="G442" s="216" t="s">
        <v>93</v>
      </c>
      <c r="H442" s="217">
        <v>611</v>
      </c>
    </row>
    <row r="443" spans="1:8" ht="28.5" x14ac:dyDescent="0.25">
      <c r="A443" s="214">
        <v>8908</v>
      </c>
      <c r="B443" s="215" t="s">
        <v>867</v>
      </c>
      <c r="C443" s="215" t="s">
        <v>868</v>
      </c>
      <c r="D443" s="216"/>
      <c r="E443" s="216">
        <v>1890</v>
      </c>
      <c r="F443" s="215" t="s">
        <v>869</v>
      </c>
      <c r="G443" s="216" t="s">
        <v>93</v>
      </c>
      <c r="H443" s="217">
        <v>3063</v>
      </c>
    </row>
    <row r="444" spans="1:8" ht="28.5" x14ac:dyDescent="0.25">
      <c r="A444" s="214">
        <v>8909</v>
      </c>
      <c r="B444" s="215" t="s">
        <v>867</v>
      </c>
      <c r="C444" s="215" t="s">
        <v>870</v>
      </c>
      <c r="D444" s="216"/>
      <c r="E444" s="216">
        <v>1890</v>
      </c>
      <c r="F444" s="215" t="s">
        <v>871</v>
      </c>
      <c r="G444" s="216" t="s">
        <v>93</v>
      </c>
      <c r="H444" s="217">
        <v>5420</v>
      </c>
    </row>
    <row r="445" spans="1:8" ht="28.5" x14ac:dyDescent="0.25">
      <c r="A445" s="214">
        <v>8910</v>
      </c>
      <c r="B445" s="215" t="s">
        <v>858</v>
      </c>
      <c r="C445" s="215" t="s">
        <v>872</v>
      </c>
      <c r="D445" s="216"/>
      <c r="E445" s="216">
        <v>2850</v>
      </c>
      <c r="F445" s="215" t="s">
        <v>871</v>
      </c>
      <c r="G445" s="216" t="s">
        <v>93</v>
      </c>
      <c r="H445" s="217">
        <v>10750</v>
      </c>
    </row>
    <row r="446" spans="1:8" x14ac:dyDescent="0.25">
      <c r="A446" s="214">
        <v>8911</v>
      </c>
      <c r="B446" s="215" t="s">
        <v>873</v>
      </c>
      <c r="C446" s="215" t="s">
        <v>874</v>
      </c>
      <c r="D446" s="216"/>
      <c r="E446" s="216">
        <v>814</v>
      </c>
      <c r="F446" s="215"/>
      <c r="G446" s="216" t="s">
        <v>93</v>
      </c>
      <c r="H446" s="217">
        <v>722</v>
      </c>
    </row>
    <row r="447" spans="1:8" x14ac:dyDescent="0.25">
      <c r="A447" s="214">
        <v>8912</v>
      </c>
      <c r="B447" s="215" t="s">
        <v>873</v>
      </c>
      <c r="C447" s="215" t="s">
        <v>875</v>
      </c>
      <c r="D447" s="216"/>
      <c r="E447" s="216">
        <v>814</v>
      </c>
      <c r="F447" s="215"/>
      <c r="G447" s="216" t="s">
        <v>93</v>
      </c>
      <c r="H447" s="217">
        <v>678.35</v>
      </c>
    </row>
    <row r="448" spans="1:8" ht="28.5" x14ac:dyDescent="0.25">
      <c r="A448" s="214">
        <v>8913</v>
      </c>
      <c r="B448" s="215" t="s">
        <v>855</v>
      </c>
      <c r="C448" s="215" t="s">
        <v>876</v>
      </c>
      <c r="D448" s="216"/>
      <c r="E448" s="216">
        <v>420</v>
      </c>
      <c r="F448" s="215"/>
      <c r="G448" s="216" t="s">
        <v>93</v>
      </c>
      <c r="H448" s="217">
        <v>445</v>
      </c>
    </row>
    <row r="449" spans="1:8" ht="28.5" x14ac:dyDescent="0.25">
      <c r="A449" s="214">
        <v>8914</v>
      </c>
      <c r="B449" s="215" t="s">
        <v>858</v>
      </c>
      <c r="C449" s="215" t="s">
        <v>877</v>
      </c>
      <c r="D449" s="216"/>
      <c r="E449" s="216"/>
      <c r="F449" s="215"/>
      <c r="G449" s="216" t="s">
        <v>93</v>
      </c>
      <c r="H449" s="217">
        <v>1639</v>
      </c>
    </row>
    <row r="450" spans="1:8" ht="28.5" x14ac:dyDescent="0.25">
      <c r="A450" s="214">
        <v>8915</v>
      </c>
      <c r="B450" s="215" t="s">
        <v>878</v>
      </c>
      <c r="C450" s="215" t="s">
        <v>879</v>
      </c>
      <c r="D450" s="216"/>
      <c r="E450" s="216">
        <v>850</v>
      </c>
      <c r="F450" s="215"/>
      <c r="G450" s="216" t="s">
        <v>93</v>
      </c>
      <c r="H450" s="217">
        <v>857</v>
      </c>
    </row>
    <row r="451" spans="1:8" ht="28.5" x14ac:dyDescent="0.25">
      <c r="A451" s="214">
        <v>8916</v>
      </c>
      <c r="B451" s="215" t="s">
        <v>880</v>
      </c>
      <c r="C451" s="215" t="s">
        <v>881</v>
      </c>
      <c r="D451" s="216"/>
      <c r="E451" s="216"/>
      <c r="F451" s="215"/>
      <c r="G451" s="216" t="s">
        <v>93</v>
      </c>
      <c r="H451" s="217">
        <v>1272</v>
      </c>
    </row>
    <row r="452" spans="1:8" x14ac:dyDescent="0.25">
      <c r="A452" s="214">
        <v>8917</v>
      </c>
      <c r="B452" s="215" t="s">
        <v>882</v>
      </c>
      <c r="C452" s="215" t="s">
        <v>883</v>
      </c>
      <c r="D452" s="216"/>
      <c r="E452" s="216">
        <v>290</v>
      </c>
      <c r="F452" s="215"/>
      <c r="G452" s="216" t="s">
        <v>93</v>
      </c>
      <c r="H452" s="217">
        <v>557</v>
      </c>
    </row>
    <row r="453" spans="1:8" ht="28.5" x14ac:dyDescent="0.25">
      <c r="A453" s="214">
        <v>8943</v>
      </c>
      <c r="B453" s="215" t="s">
        <v>884</v>
      </c>
      <c r="C453" s="215" t="s">
        <v>885</v>
      </c>
      <c r="D453" s="216"/>
      <c r="E453" s="216">
        <v>30</v>
      </c>
      <c r="F453" s="215" t="s">
        <v>886</v>
      </c>
      <c r="G453" s="216" t="s">
        <v>93</v>
      </c>
      <c r="H453" s="217">
        <v>12</v>
      </c>
    </row>
    <row r="454" spans="1:8" x14ac:dyDescent="0.25">
      <c r="A454" s="214">
        <v>8944</v>
      </c>
      <c r="B454" s="215" t="s">
        <v>887</v>
      </c>
      <c r="C454" s="215" t="s">
        <v>888</v>
      </c>
      <c r="D454" s="216"/>
      <c r="E454" s="216"/>
      <c r="F454" s="215" t="s">
        <v>889</v>
      </c>
      <c r="G454" s="216" t="s">
        <v>93</v>
      </c>
      <c r="H454" s="217">
        <v>18</v>
      </c>
    </row>
    <row r="455" spans="1:8" ht="15.75" thickBot="1" x14ac:dyDescent="0.3">
      <c r="A455" s="205"/>
      <c r="B455" s="206"/>
      <c r="C455" s="206"/>
      <c r="D455" s="207"/>
      <c r="E455" s="207"/>
      <c r="F455" s="206"/>
      <c r="G455" s="207"/>
      <c r="H455" s="208"/>
    </row>
    <row r="456" spans="1:8" ht="15.75" thickBot="1" x14ac:dyDescent="0.3">
      <c r="A456" s="166"/>
      <c r="B456" s="160"/>
      <c r="C456" s="160"/>
      <c r="D456" s="162"/>
      <c r="E456" s="162"/>
      <c r="F456" s="160"/>
      <c r="G456" s="162"/>
      <c r="H456" s="163"/>
    </row>
    <row r="457" spans="1:8" ht="15.75" thickBot="1" x14ac:dyDescent="0.3">
      <c r="A457" s="166"/>
      <c r="B457" s="160"/>
      <c r="C457" s="160"/>
      <c r="D457" s="162"/>
      <c r="E457" s="162"/>
      <c r="F457" s="160"/>
      <c r="G457" s="162"/>
      <c r="H457" s="163"/>
    </row>
    <row r="458" spans="1:8" ht="15.75" thickBot="1" x14ac:dyDescent="0.3">
      <c r="A458" s="166"/>
      <c r="B458" s="160"/>
      <c r="C458" s="160"/>
      <c r="D458" s="162"/>
      <c r="E458" s="162"/>
      <c r="F458" s="160"/>
      <c r="G458" s="162"/>
      <c r="H458" s="163"/>
    </row>
    <row r="459" spans="1:8" ht="15.75" thickBot="1" x14ac:dyDescent="0.3">
      <c r="A459" s="166"/>
      <c r="B459" s="160"/>
      <c r="C459" s="160"/>
      <c r="D459" s="162"/>
      <c r="E459" s="162"/>
      <c r="F459" s="160"/>
      <c r="G459" s="162"/>
      <c r="H459" s="163"/>
    </row>
    <row r="460" spans="1:8" ht="15.75" thickBot="1" x14ac:dyDescent="0.3">
      <c r="A460" s="166"/>
      <c r="B460" s="160"/>
      <c r="C460" s="160"/>
      <c r="D460" s="162"/>
      <c r="E460" s="162"/>
      <c r="F460" s="160"/>
      <c r="G460" s="162"/>
      <c r="H460" s="163"/>
    </row>
    <row r="461" spans="1:8" ht="15.75" thickBot="1" x14ac:dyDescent="0.3">
      <c r="A461" s="166"/>
      <c r="B461" s="160"/>
      <c r="C461" s="160"/>
      <c r="D461" s="162"/>
      <c r="E461" s="162"/>
      <c r="F461" s="160"/>
      <c r="G461" s="162"/>
      <c r="H461" s="163"/>
    </row>
    <row r="462" spans="1:8" ht="15.75" thickBot="1" x14ac:dyDescent="0.3">
      <c r="A462" s="166"/>
      <c r="B462" s="160"/>
      <c r="C462" s="160"/>
      <c r="D462" s="162"/>
      <c r="E462" s="162"/>
      <c r="F462" s="160"/>
      <c r="G462" s="162"/>
      <c r="H462" s="163"/>
    </row>
    <row r="463" spans="1:8" ht="15.75" thickBot="1" x14ac:dyDescent="0.3">
      <c r="A463" s="166"/>
      <c r="B463" s="160"/>
      <c r="C463" s="160"/>
      <c r="D463" s="162"/>
      <c r="E463" s="162"/>
      <c r="F463" s="160"/>
      <c r="G463" s="162"/>
      <c r="H463" s="163"/>
    </row>
    <row r="464" spans="1:8" ht="15.75" thickBot="1" x14ac:dyDescent="0.3">
      <c r="A464" s="167"/>
      <c r="B464" s="161"/>
      <c r="C464" s="161"/>
      <c r="D464" s="164"/>
      <c r="E464" s="164"/>
      <c r="F464" s="161"/>
      <c r="G464" s="164"/>
      <c r="H464" s="16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62"/>
  <sheetViews>
    <sheetView workbookViewId="0">
      <selection sqref="A1:B1"/>
    </sheetView>
  </sheetViews>
  <sheetFormatPr defaultRowHeight="15" x14ac:dyDescent="0.25"/>
  <cols>
    <col min="1" max="1" width="9.28515625" style="201" bestFit="1" customWidth="1"/>
    <col min="2" max="2" width="21.7109375" style="201" bestFit="1" customWidth="1"/>
    <col min="3" max="3" width="32.140625" style="201" bestFit="1" customWidth="1"/>
    <col min="4" max="4" width="16.7109375" style="201" bestFit="1" customWidth="1"/>
    <col min="5" max="5" width="7.140625" style="201" bestFit="1" customWidth="1"/>
    <col min="6" max="6" width="34.5703125" style="201" bestFit="1" customWidth="1"/>
    <col min="7" max="7" width="4.5703125" style="201" bestFit="1" customWidth="1"/>
    <col min="8" max="8" width="8.28515625" style="201" bestFit="1" customWidth="1"/>
  </cols>
  <sheetData>
    <row r="1" spans="1:8" x14ac:dyDescent="0.25">
      <c r="A1" s="412" t="s">
        <v>1708</v>
      </c>
      <c r="B1" s="413"/>
      <c r="C1" s="414" t="s">
        <v>1709</v>
      </c>
      <c r="D1" s="415"/>
      <c r="E1" s="415"/>
      <c r="F1" s="415"/>
      <c r="G1" s="416"/>
      <c r="H1" s="183"/>
    </row>
    <row r="2" spans="1:8" x14ac:dyDescent="0.25">
      <c r="A2" s="202" t="s">
        <v>85</v>
      </c>
      <c r="B2" s="184" t="s">
        <v>890</v>
      </c>
      <c r="C2" s="185" t="s">
        <v>891</v>
      </c>
      <c r="D2" s="186" t="s">
        <v>892</v>
      </c>
      <c r="E2" s="187" t="s">
        <v>893</v>
      </c>
      <c r="F2" s="188" t="s">
        <v>894</v>
      </c>
      <c r="G2" s="187" t="s">
        <v>895</v>
      </c>
      <c r="H2" s="189" t="s">
        <v>896</v>
      </c>
    </row>
    <row r="3" spans="1:8" x14ac:dyDescent="0.25">
      <c r="A3" s="170">
        <v>8010</v>
      </c>
      <c r="B3" s="190" t="s">
        <v>897</v>
      </c>
      <c r="C3" s="190" t="s">
        <v>898</v>
      </c>
      <c r="D3" s="191" t="s">
        <v>899</v>
      </c>
      <c r="E3" s="190" t="s">
        <v>900</v>
      </c>
      <c r="F3" s="190" t="s">
        <v>901</v>
      </c>
      <c r="G3" s="191" t="s">
        <v>902</v>
      </c>
      <c r="H3" s="171">
        <v>1.51</v>
      </c>
    </row>
    <row r="4" spans="1:8" x14ac:dyDescent="0.25">
      <c r="A4" s="170">
        <v>8011</v>
      </c>
      <c r="B4" s="190" t="s">
        <v>897</v>
      </c>
      <c r="C4" s="190" t="s">
        <v>898</v>
      </c>
      <c r="D4" s="191" t="s">
        <v>903</v>
      </c>
      <c r="E4" s="190" t="s">
        <v>904</v>
      </c>
      <c r="F4" s="190" t="s">
        <v>901</v>
      </c>
      <c r="G4" s="191" t="s">
        <v>902</v>
      </c>
      <c r="H4" s="171">
        <v>8.84</v>
      </c>
    </row>
    <row r="5" spans="1:8" x14ac:dyDescent="0.25">
      <c r="A5" s="170">
        <v>8012</v>
      </c>
      <c r="B5" s="190" t="s">
        <v>897</v>
      </c>
      <c r="C5" s="190" t="s">
        <v>898</v>
      </c>
      <c r="D5" s="191" t="s">
        <v>905</v>
      </c>
      <c r="E5" s="190" t="s">
        <v>906</v>
      </c>
      <c r="F5" s="190" t="s">
        <v>901</v>
      </c>
      <c r="G5" s="191" t="s">
        <v>902</v>
      </c>
      <c r="H5" s="171">
        <v>11.14</v>
      </c>
    </row>
    <row r="6" spans="1:8" x14ac:dyDescent="0.25">
      <c r="A6" s="170">
        <v>8013</v>
      </c>
      <c r="B6" s="190" t="s">
        <v>897</v>
      </c>
      <c r="C6" s="190" t="s">
        <v>898</v>
      </c>
      <c r="D6" s="191" t="s">
        <v>907</v>
      </c>
      <c r="E6" s="190" t="s">
        <v>908</v>
      </c>
      <c r="F6" s="190" t="s">
        <v>901</v>
      </c>
      <c r="G6" s="191" t="s">
        <v>902</v>
      </c>
      <c r="H6" s="171">
        <v>18.39</v>
      </c>
    </row>
    <row r="7" spans="1:8" x14ac:dyDescent="0.25">
      <c r="A7" s="170">
        <v>8014</v>
      </c>
      <c r="B7" s="190" t="s">
        <v>897</v>
      </c>
      <c r="C7" s="190" t="s">
        <v>898</v>
      </c>
      <c r="D7" s="191" t="s">
        <v>909</v>
      </c>
      <c r="E7" s="190" t="s">
        <v>910</v>
      </c>
      <c r="F7" s="190" t="s">
        <v>901</v>
      </c>
      <c r="G7" s="191" t="s">
        <v>902</v>
      </c>
      <c r="H7" s="171">
        <v>30.47</v>
      </c>
    </row>
    <row r="8" spans="1:8" x14ac:dyDescent="0.25">
      <c r="A8" s="170">
        <v>8015</v>
      </c>
      <c r="B8" s="190" t="s">
        <v>897</v>
      </c>
      <c r="C8" s="190" t="s">
        <v>898</v>
      </c>
      <c r="D8" s="191" t="s">
        <v>911</v>
      </c>
      <c r="E8" s="190" t="s">
        <v>912</v>
      </c>
      <c r="F8" s="190" t="s">
        <v>901</v>
      </c>
      <c r="G8" s="191" t="s">
        <v>902</v>
      </c>
      <c r="H8" s="171">
        <v>48.71</v>
      </c>
    </row>
    <row r="9" spans="1:8" x14ac:dyDescent="0.25">
      <c r="A9" s="170">
        <v>8016</v>
      </c>
      <c r="B9" s="190" t="s">
        <v>897</v>
      </c>
      <c r="C9" s="190" t="s">
        <v>898</v>
      </c>
      <c r="D9" s="191" t="s">
        <v>913</v>
      </c>
      <c r="E9" s="190" t="s">
        <v>914</v>
      </c>
      <c r="F9" s="190" t="s">
        <v>901</v>
      </c>
      <c r="G9" s="191" t="s">
        <v>902</v>
      </c>
      <c r="H9" s="171">
        <v>92.88</v>
      </c>
    </row>
    <row r="10" spans="1:8" x14ac:dyDescent="0.25">
      <c r="A10" s="170">
        <v>8017</v>
      </c>
      <c r="B10" s="190" t="s">
        <v>897</v>
      </c>
      <c r="C10" s="190" t="s">
        <v>898</v>
      </c>
      <c r="D10" s="191" t="s">
        <v>915</v>
      </c>
      <c r="E10" s="190" t="s">
        <v>916</v>
      </c>
      <c r="F10" s="190" t="s">
        <v>901</v>
      </c>
      <c r="G10" s="191" t="s">
        <v>902</v>
      </c>
      <c r="H10" s="171">
        <v>96.96</v>
      </c>
    </row>
    <row r="11" spans="1:8" x14ac:dyDescent="0.25">
      <c r="A11" s="170">
        <v>8040</v>
      </c>
      <c r="B11" s="190" t="s">
        <v>917</v>
      </c>
      <c r="C11" s="192"/>
      <c r="D11" s="192"/>
      <c r="E11" s="190" t="s">
        <v>918</v>
      </c>
      <c r="F11" s="192"/>
      <c r="G11" s="191" t="s">
        <v>902</v>
      </c>
      <c r="H11" s="171">
        <v>28</v>
      </c>
    </row>
    <row r="12" spans="1:8" x14ac:dyDescent="0.25">
      <c r="A12" s="170">
        <v>8041</v>
      </c>
      <c r="B12" s="190" t="s">
        <v>917</v>
      </c>
      <c r="C12" s="192"/>
      <c r="D12" s="192"/>
      <c r="E12" s="190" t="s">
        <v>919</v>
      </c>
      <c r="F12" s="192"/>
      <c r="G12" s="191" t="s">
        <v>902</v>
      </c>
      <c r="H12" s="171">
        <v>40.5</v>
      </c>
    </row>
    <row r="13" spans="1:8" x14ac:dyDescent="0.25">
      <c r="A13" s="170">
        <v>8050</v>
      </c>
      <c r="B13" s="190" t="s">
        <v>920</v>
      </c>
      <c r="C13" s="192"/>
      <c r="D13" s="192"/>
      <c r="E13" s="191" t="s">
        <v>921</v>
      </c>
      <c r="F13" s="190" t="s">
        <v>922</v>
      </c>
      <c r="G13" s="191" t="s">
        <v>902</v>
      </c>
      <c r="H13" s="171">
        <v>4.43</v>
      </c>
    </row>
    <row r="14" spans="1:8" x14ac:dyDescent="0.25">
      <c r="A14" s="170">
        <v>8051</v>
      </c>
      <c r="B14" s="190" t="s">
        <v>923</v>
      </c>
      <c r="C14" s="192"/>
      <c r="D14" s="192"/>
      <c r="E14" s="191" t="s">
        <v>924</v>
      </c>
      <c r="F14" s="190" t="s">
        <v>922</v>
      </c>
      <c r="G14" s="191" t="s">
        <v>902</v>
      </c>
      <c r="H14" s="171">
        <v>11.61</v>
      </c>
    </row>
    <row r="15" spans="1:8" x14ac:dyDescent="0.25">
      <c r="A15" s="170">
        <v>8060</v>
      </c>
      <c r="B15" s="190" t="s">
        <v>925</v>
      </c>
      <c r="C15" s="190" t="s">
        <v>926</v>
      </c>
      <c r="D15" s="191" t="s">
        <v>927</v>
      </c>
      <c r="E15" s="191" t="s">
        <v>928</v>
      </c>
      <c r="F15" s="192"/>
      <c r="G15" s="191" t="s">
        <v>902</v>
      </c>
      <c r="H15" s="171">
        <v>2.14</v>
      </c>
    </row>
    <row r="16" spans="1:8" x14ac:dyDescent="0.25">
      <c r="A16" s="170">
        <v>8061</v>
      </c>
      <c r="B16" s="190" t="s">
        <v>925</v>
      </c>
      <c r="C16" s="190" t="s">
        <v>926</v>
      </c>
      <c r="D16" s="191" t="s">
        <v>929</v>
      </c>
      <c r="E16" s="190" t="s">
        <v>930</v>
      </c>
      <c r="F16" s="192"/>
      <c r="G16" s="191" t="s">
        <v>902</v>
      </c>
      <c r="H16" s="171">
        <v>4.3</v>
      </c>
    </row>
    <row r="17" spans="1:8" x14ac:dyDescent="0.25">
      <c r="A17" s="170">
        <v>8062</v>
      </c>
      <c r="B17" s="190" t="s">
        <v>931</v>
      </c>
      <c r="C17" s="190" t="s">
        <v>932</v>
      </c>
      <c r="D17" s="191" t="s">
        <v>933</v>
      </c>
      <c r="E17" s="190" t="s">
        <v>930</v>
      </c>
      <c r="F17" s="192" t="s">
        <v>934</v>
      </c>
      <c r="G17" s="191" t="s">
        <v>902</v>
      </c>
      <c r="H17" s="171">
        <v>3.16</v>
      </c>
    </row>
    <row r="18" spans="1:8" x14ac:dyDescent="0.25">
      <c r="A18" s="170">
        <v>8063</v>
      </c>
      <c r="B18" s="190" t="s">
        <v>935</v>
      </c>
      <c r="C18" s="190" t="s">
        <v>936</v>
      </c>
      <c r="D18" s="191" t="s">
        <v>937</v>
      </c>
      <c r="E18" s="190" t="s">
        <v>938</v>
      </c>
      <c r="F18" s="192" t="s">
        <v>939</v>
      </c>
      <c r="G18" s="191" t="s">
        <v>902</v>
      </c>
      <c r="H18" s="171">
        <v>34.28</v>
      </c>
    </row>
    <row r="19" spans="1:8" x14ac:dyDescent="0.25">
      <c r="A19" s="170">
        <v>8064</v>
      </c>
      <c r="B19" s="190" t="s">
        <v>940</v>
      </c>
      <c r="C19" s="192"/>
      <c r="D19" s="192"/>
      <c r="E19" s="192"/>
      <c r="F19" s="192"/>
      <c r="G19" s="191" t="s">
        <v>902</v>
      </c>
      <c r="H19" s="171">
        <v>35.1</v>
      </c>
    </row>
    <row r="20" spans="1:8" x14ac:dyDescent="0.25">
      <c r="A20" s="170">
        <v>8065</v>
      </c>
      <c r="B20" s="190" t="s">
        <v>941</v>
      </c>
      <c r="C20" s="192" t="s">
        <v>942</v>
      </c>
      <c r="D20" s="191" t="s">
        <v>943</v>
      </c>
      <c r="E20" s="170">
        <v>300</v>
      </c>
      <c r="F20" s="190" t="s">
        <v>944</v>
      </c>
      <c r="G20" s="191" t="s">
        <v>902</v>
      </c>
      <c r="H20" s="171">
        <v>169.4</v>
      </c>
    </row>
    <row r="21" spans="1:8" x14ac:dyDescent="0.25">
      <c r="A21" s="170">
        <v>8066</v>
      </c>
      <c r="B21" s="190" t="s">
        <v>941</v>
      </c>
      <c r="C21" s="192" t="s">
        <v>942</v>
      </c>
      <c r="D21" s="191" t="s">
        <v>945</v>
      </c>
      <c r="E21" s="192"/>
      <c r="F21" s="192"/>
      <c r="G21" s="191" t="s">
        <v>902</v>
      </c>
      <c r="H21" s="171">
        <v>31.95</v>
      </c>
    </row>
    <row r="22" spans="1:8" x14ac:dyDescent="0.25">
      <c r="A22" s="170">
        <v>8067</v>
      </c>
      <c r="B22" s="190" t="s">
        <v>946</v>
      </c>
      <c r="C22" s="190" t="s">
        <v>946</v>
      </c>
      <c r="D22" s="192"/>
      <c r="E22" s="192"/>
      <c r="F22" s="192"/>
      <c r="G22" s="191" t="s">
        <v>902</v>
      </c>
      <c r="H22" s="171">
        <v>36.97</v>
      </c>
    </row>
    <row r="23" spans="1:8" x14ac:dyDescent="0.25">
      <c r="A23" s="170">
        <v>8070</v>
      </c>
      <c r="B23" s="190" t="s">
        <v>947</v>
      </c>
      <c r="C23" s="192"/>
      <c r="D23" s="192"/>
      <c r="E23" s="190" t="s">
        <v>948</v>
      </c>
      <c r="F23" s="190" t="s">
        <v>949</v>
      </c>
      <c r="G23" s="191" t="s">
        <v>950</v>
      </c>
      <c r="H23" s="172">
        <v>0.53500000000000003</v>
      </c>
    </row>
    <row r="24" spans="1:8" x14ac:dyDescent="0.25">
      <c r="A24" s="170">
        <v>8071</v>
      </c>
      <c r="B24" s="190" t="s">
        <v>947</v>
      </c>
      <c r="C24" s="192"/>
      <c r="D24" s="192"/>
      <c r="E24" s="190" t="s">
        <v>948</v>
      </c>
      <c r="F24" s="190" t="s">
        <v>951</v>
      </c>
      <c r="G24" s="191" t="s">
        <v>902</v>
      </c>
      <c r="H24" s="171">
        <v>12.32</v>
      </c>
    </row>
    <row r="25" spans="1:8" x14ac:dyDescent="0.25">
      <c r="A25" s="170">
        <v>8072</v>
      </c>
      <c r="B25" s="190" t="s">
        <v>952</v>
      </c>
      <c r="C25" s="192"/>
      <c r="D25" s="192"/>
      <c r="E25" s="190" t="s">
        <v>953</v>
      </c>
      <c r="F25" s="190" t="s">
        <v>954</v>
      </c>
      <c r="G25" s="191" t="s">
        <v>950</v>
      </c>
      <c r="H25" s="172">
        <v>0.53500000000000003</v>
      </c>
    </row>
    <row r="26" spans="1:8" x14ac:dyDescent="0.25">
      <c r="A26" s="170">
        <v>8073</v>
      </c>
      <c r="B26" s="190" t="s">
        <v>952</v>
      </c>
      <c r="C26" s="192"/>
      <c r="D26" s="192"/>
      <c r="E26" s="190" t="s">
        <v>953</v>
      </c>
      <c r="F26" s="192" t="s">
        <v>955</v>
      </c>
      <c r="G26" s="191" t="s">
        <v>902</v>
      </c>
      <c r="H26" s="171">
        <v>15.69</v>
      </c>
    </row>
    <row r="27" spans="1:8" x14ac:dyDescent="0.25">
      <c r="A27" s="170">
        <v>8075</v>
      </c>
      <c r="B27" s="190" t="s">
        <v>956</v>
      </c>
      <c r="C27" s="192"/>
      <c r="D27" s="192"/>
      <c r="E27" s="192"/>
      <c r="F27" s="192"/>
      <c r="G27" s="191" t="s">
        <v>950</v>
      </c>
      <c r="H27" s="172">
        <v>0.505</v>
      </c>
    </row>
    <row r="28" spans="1:8" x14ac:dyDescent="0.25">
      <c r="A28" s="173">
        <v>8076</v>
      </c>
      <c r="B28" s="190" t="s">
        <v>957</v>
      </c>
      <c r="C28" s="190" t="s">
        <v>958</v>
      </c>
      <c r="D28" s="192"/>
      <c r="E28" s="190" t="s">
        <v>959</v>
      </c>
      <c r="F28" s="192"/>
      <c r="G28" s="191" t="s">
        <v>902</v>
      </c>
      <c r="H28" s="171">
        <v>22</v>
      </c>
    </row>
    <row r="29" spans="1:8" x14ac:dyDescent="0.25">
      <c r="A29" s="173">
        <v>8077</v>
      </c>
      <c r="B29" s="190" t="s">
        <v>960</v>
      </c>
      <c r="C29" s="190" t="s">
        <v>961</v>
      </c>
      <c r="D29" s="192"/>
      <c r="E29" s="192"/>
      <c r="F29" s="192"/>
      <c r="G29" s="191" t="s">
        <v>902</v>
      </c>
      <c r="H29" s="171">
        <v>19</v>
      </c>
    </row>
    <row r="30" spans="1:8" x14ac:dyDescent="0.25">
      <c r="A30" s="170">
        <v>8080</v>
      </c>
      <c r="B30" s="190" t="s">
        <v>962</v>
      </c>
      <c r="C30" s="190" t="s">
        <v>963</v>
      </c>
      <c r="D30" s="192"/>
      <c r="E30" s="190" t="s">
        <v>964</v>
      </c>
      <c r="F30" s="192"/>
      <c r="G30" s="191" t="s">
        <v>902</v>
      </c>
      <c r="H30" s="171">
        <v>8.1999999999999993</v>
      </c>
    </row>
    <row r="31" spans="1:8" x14ac:dyDescent="0.25">
      <c r="A31" s="170">
        <v>8081</v>
      </c>
      <c r="B31" s="190" t="s">
        <v>962</v>
      </c>
      <c r="C31" s="190" t="s">
        <v>965</v>
      </c>
      <c r="D31" s="192"/>
      <c r="E31" s="190" t="s">
        <v>966</v>
      </c>
      <c r="F31" s="192"/>
      <c r="G31" s="191" t="s">
        <v>902</v>
      </c>
      <c r="H31" s="171">
        <v>8.5</v>
      </c>
    </row>
    <row r="32" spans="1:8" x14ac:dyDescent="0.25">
      <c r="A32" s="170">
        <v>8082</v>
      </c>
      <c r="B32" s="190" t="s">
        <v>962</v>
      </c>
      <c r="C32" s="190" t="s">
        <v>967</v>
      </c>
      <c r="D32" s="192"/>
      <c r="E32" s="190" t="s">
        <v>968</v>
      </c>
      <c r="F32" s="192"/>
      <c r="G32" s="191" t="s">
        <v>902</v>
      </c>
      <c r="H32" s="171">
        <v>8.51</v>
      </c>
    </row>
    <row r="33" spans="1:8" x14ac:dyDescent="0.25">
      <c r="A33" s="170">
        <v>8083</v>
      </c>
      <c r="B33" s="190" t="s">
        <v>962</v>
      </c>
      <c r="C33" s="190" t="s">
        <v>969</v>
      </c>
      <c r="D33" s="192"/>
      <c r="E33" s="190" t="s">
        <v>970</v>
      </c>
      <c r="F33" s="192"/>
      <c r="G33" s="191" t="s">
        <v>902</v>
      </c>
      <c r="H33" s="171">
        <v>9</v>
      </c>
    </row>
    <row r="34" spans="1:8" x14ac:dyDescent="0.25">
      <c r="A34" s="170">
        <v>8084</v>
      </c>
      <c r="B34" s="190" t="s">
        <v>962</v>
      </c>
      <c r="C34" s="190" t="s">
        <v>971</v>
      </c>
      <c r="D34" s="192"/>
      <c r="E34" s="190" t="s">
        <v>972</v>
      </c>
      <c r="F34" s="192"/>
      <c r="G34" s="191" t="s">
        <v>902</v>
      </c>
      <c r="H34" s="171">
        <v>9.4</v>
      </c>
    </row>
    <row r="35" spans="1:8" x14ac:dyDescent="0.25">
      <c r="A35" s="170">
        <v>8085</v>
      </c>
      <c r="B35" s="190" t="s">
        <v>962</v>
      </c>
      <c r="C35" s="190" t="s">
        <v>973</v>
      </c>
      <c r="D35" s="192"/>
      <c r="E35" s="191" t="s">
        <v>974</v>
      </c>
      <c r="F35" s="192"/>
      <c r="G35" s="191" t="s">
        <v>902</v>
      </c>
      <c r="H35" s="174">
        <v>10.199999999999999</v>
      </c>
    </row>
    <row r="36" spans="1:8" x14ac:dyDescent="0.25">
      <c r="A36" s="170">
        <v>8086</v>
      </c>
      <c r="B36" s="190" t="s">
        <v>962</v>
      </c>
      <c r="C36" s="190" t="s">
        <v>975</v>
      </c>
      <c r="D36" s="192"/>
      <c r="E36" s="191" t="s">
        <v>976</v>
      </c>
      <c r="F36" s="192"/>
      <c r="G36" s="191" t="s">
        <v>902</v>
      </c>
      <c r="H36" s="171">
        <v>11.64</v>
      </c>
    </row>
    <row r="37" spans="1:8" x14ac:dyDescent="0.25">
      <c r="A37" s="170">
        <v>8087</v>
      </c>
      <c r="B37" s="190" t="s">
        <v>962</v>
      </c>
      <c r="C37" s="190" t="s">
        <v>977</v>
      </c>
      <c r="D37" s="192"/>
      <c r="E37" s="191" t="s">
        <v>976</v>
      </c>
      <c r="F37" s="192"/>
      <c r="G37" s="191" t="s">
        <v>902</v>
      </c>
      <c r="H37" s="171">
        <v>12.4</v>
      </c>
    </row>
    <row r="38" spans="1:8" x14ac:dyDescent="0.25">
      <c r="A38" s="170">
        <v>8088</v>
      </c>
      <c r="B38" s="190" t="s">
        <v>962</v>
      </c>
      <c r="C38" s="190" t="s">
        <v>978</v>
      </c>
      <c r="D38" s="192"/>
      <c r="E38" s="191" t="s">
        <v>979</v>
      </c>
      <c r="F38" s="192"/>
      <c r="G38" s="191" t="s">
        <v>902</v>
      </c>
      <c r="H38" s="171">
        <v>13.2</v>
      </c>
    </row>
    <row r="39" spans="1:8" x14ac:dyDescent="0.25">
      <c r="A39" s="170">
        <v>8089</v>
      </c>
      <c r="B39" s="190" t="s">
        <v>962</v>
      </c>
      <c r="C39" s="190" t="s">
        <v>980</v>
      </c>
      <c r="D39" s="192"/>
      <c r="E39" s="191" t="s">
        <v>981</v>
      </c>
      <c r="F39" s="192"/>
      <c r="G39" s="191" t="s">
        <v>902</v>
      </c>
      <c r="H39" s="171">
        <v>14</v>
      </c>
    </row>
    <row r="40" spans="1:8" x14ac:dyDescent="0.25">
      <c r="A40" s="170">
        <v>8110</v>
      </c>
      <c r="B40" s="190" t="s">
        <v>982</v>
      </c>
      <c r="C40" s="190" t="s">
        <v>983</v>
      </c>
      <c r="D40" s="191" t="s">
        <v>984</v>
      </c>
      <c r="E40" s="192"/>
      <c r="F40" s="192"/>
      <c r="G40" s="191" t="s">
        <v>902</v>
      </c>
      <c r="H40" s="171">
        <v>49.1</v>
      </c>
    </row>
    <row r="41" spans="1:8" x14ac:dyDescent="0.25">
      <c r="A41" s="170">
        <v>8111</v>
      </c>
      <c r="B41" s="190" t="s">
        <v>982</v>
      </c>
      <c r="C41" s="190" t="s">
        <v>983</v>
      </c>
      <c r="D41" s="191" t="s">
        <v>985</v>
      </c>
      <c r="E41" s="192"/>
      <c r="F41" s="192"/>
      <c r="G41" s="191" t="s">
        <v>902</v>
      </c>
      <c r="H41" s="171">
        <v>58.7</v>
      </c>
    </row>
    <row r="42" spans="1:8" x14ac:dyDescent="0.25">
      <c r="A42" s="170">
        <v>8112</v>
      </c>
      <c r="B42" s="190" t="s">
        <v>982</v>
      </c>
      <c r="C42" s="190" t="s">
        <v>983</v>
      </c>
      <c r="D42" s="191" t="s">
        <v>986</v>
      </c>
      <c r="E42" s="192"/>
      <c r="F42" s="192"/>
      <c r="G42" s="191" t="s">
        <v>902</v>
      </c>
      <c r="H42" s="171">
        <v>109.5</v>
      </c>
    </row>
    <row r="43" spans="1:8" x14ac:dyDescent="0.25">
      <c r="A43" s="170">
        <v>8113</v>
      </c>
      <c r="B43" s="190" t="s">
        <v>982</v>
      </c>
      <c r="C43" s="190" t="s">
        <v>983</v>
      </c>
      <c r="D43" s="191" t="s">
        <v>987</v>
      </c>
      <c r="E43" s="192"/>
      <c r="F43" s="192"/>
      <c r="G43" s="191" t="s">
        <v>902</v>
      </c>
      <c r="H43" s="171">
        <v>133.75</v>
      </c>
    </row>
    <row r="44" spans="1:8" x14ac:dyDescent="0.25">
      <c r="A44" s="170">
        <v>8120</v>
      </c>
      <c r="B44" s="190" t="s">
        <v>988</v>
      </c>
      <c r="C44" s="190" t="s">
        <v>983</v>
      </c>
      <c r="D44" s="191" t="s">
        <v>989</v>
      </c>
      <c r="E44" s="191" t="s">
        <v>990</v>
      </c>
      <c r="F44" s="190" t="s">
        <v>991</v>
      </c>
      <c r="G44" s="191" t="s">
        <v>902</v>
      </c>
      <c r="H44" s="171">
        <v>317.54000000000002</v>
      </c>
    </row>
    <row r="45" spans="1:8" x14ac:dyDescent="0.25">
      <c r="A45" s="170">
        <v>8121</v>
      </c>
      <c r="B45" s="190" t="s">
        <v>988</v>
      </c>
      <c r="C45" s="190" t="s">
        <v>983</v>
      </c>
      <c r="D45" s="191" t="s">
        <v>992</v>
      </c>
      <c r="E45" s="191" t="s">
        <v>993</v>
      </c>
      <c r="F45" s="190" t="s">
        <v>991</v>
      </c>
      <c r="G45" s="191" t="s">
        <v>902</v>
      </c>
      <c r="H45" s="171">
        <v>358.65</v>
      </c>
    </row>
    <row r="46" spans="1:8" x14ac:dyDescent="0.25">
      <c r="A46" s="170">
        <v>8122</v>
      </c>
      <c r="B46" s="190" t="s">
        <v>988</v>
      </c>
      <c r="C46" s="190" t="s">
        <v>983</v>
      </c>
      <c r="D46" s="191" t="s">
        <v>994</v>
      </c>
      <c r="E46" s="191" t="s">
        <v>995</v>
      </c>
      <c r="F46" s="190" t="s">
        <v>991</v>
      </c>
      <c r="G46" s="191" t="s">
        <v>902</v>
      </c>
      <c r="H46" s="171">
        <v>569</v>
      </c>
    </row>
    <row r="47" spans="1:8" x14ac:dyDescent="0.25">
      <c r="A47" s="170">
        <v>8123</v>
      </c>
      <c r="B47" s="190" t="s">
        <v>988</v>
      </c>
      <c r="C47" s="190" t="s">
        <v>983</v>
      </c>
      <c r="D47" s="191" t="s">
        <v>996</v>
      </c>
      <c r="E47" s="191" t="s">
        <v>997</v>
      </c>
      <c r="F47" s="190" t="s">
        <v>991</v>
      </c>
      <c r="G47" s="191" t="s">
        <v>902</v>
      </c>
      <c r="H47" s="175">
        <v>1094.24</v>
      </c>
    </row>
    <row r="48" spans="1:8" x14ac:dyDescent="0.25">
      <c r="A48" s="170">
        <v>8124</v>
      </c>
      <c r="B48" s="190" t="s">
        <v>998</v>
      </c>
      <c r="C48" s="190" t="s">
        <v>999</v>
      </c>
      <c r="D48" s="191" t="s">
        <v>1000</v>
      </c>
      <c r="E48" s="170">
        <v>400</v>
      </c>
      <c r="F48" s="192"/>
      <c r="G48" s="191" t="s">
        <v>902</v>
      </c>
      <c r="H48" s="171">
        <v>31</v>
      </c>
    </row>
    <row r="49" spans="1:8" x14ac:dyDescent="0.25">
      <c r="A49" s="170">
        <v>8125</v>
      </c>
      <c r="B49" s="190" t="s">
        <v>998</v>
      </c>
      <c r="C49" s="190" t="s">
        <v>999</v>
      </c>
      <c r="D49" s="191" t="s">
        <v>1000</v>
      </c>
      <c r="E49" s="170">
        <v>425</v>
      </c>
      <c r="F49" s="192"/>
      <c r="G49" s="191" t="s">
        <v>902</v>
      </c>
      <c r="H49" s="171">
        <v>31.95</v>
      </c>
    </row>
    <row r="50" spans="1:8" x14ac:dyDescent="0.25">
      <c r="A50" s="170">
        <v>8126</v>
      </c>
      <c r="B50" s="190" t="s">
        <v>1001</v>
      </c>
      <c r="C50" s="190" t="s">
        <v>1002</v>
      </c>
      <c r="D50" s="192"/>
      <c r="E50" s="170">
        <v>360</v>
      </c>
      <c r="F50" s="192"/>
      <c r="G50" s="191" t="s">
        <v>902</v>
      </c>
      <c r="H50" s="171">
        <v>39.25</v>
      </c>
    </row>
    <row r="51" spans="1:8" x14ac:dyDescent="0.25">
      <c r="A51" s="170">
        <v>8129</v>
      </c>
      <c r="B51" s="192" t="s">
        <v>1003</v>
      </c>
      <c r="C51" s="190" t="s">
        <v>1004</v>
      </c>
      <c r="D51" s="192"/>
      <c r="E51" s="192"/>
      <c r="F51" s="192"/>
      <c r="G51" s="191" t="s">
        <v>902</v>
      </c>
      <c r="H51" s="171">
        <v>28.25</v>
      </c>
    </row>
    <row r="52" spans="1:8" x14ac:dyDescent="0.25">
      <c r="A52" s="170">
        <v>8130</v>
      </c>
      <c r="B52" s="190" t="s">
        <v>1005</v>
      </c>
      <c r="C52" s="192"/>
      <c r="D52" s="192"/>
      <c r="E52" s="192"/>
      <c r="F52" s="190" t="s">
        <v>1006</v>
      </c>
      <c r="G52" s="191" t="s">
        <v>902</v>
      </c>
      <c r="H52" s="171">
        <v>1.44</v>
      </c>
    </row>
    <row r="53" spans="1:8" x14ac:dyDescent="0.25">
      <c r="A53" s="170">
        <v>8131</v>
      </c>
      <c r="B53" s="190" t="s">
        <v>1007</v>
      </c>
      <c r="C53" s="190" t="s">
        <v>983</v>
      </c>
      <c r="D53" s="191" t="s">
        <v>1008</v>
      </c>
      <c r="E53" s="191" t="s">
        <v>906</v>
      </c>
      <c r="F53" s="190" t="s">
        <v>1009</v>
      </c>
      <c r="G53" s="191" t="s">
        <v>902</v>
      </c>
      <c r="H53" s="171">
        <v>12</v>
      </c>
    </row>
    <row r="54" spans="1:8" x14ac:dyDescent="0.25">
      <c r="A54" s="170">
        <v>8132</v>
      </c>
      <c r="B54" s="190" t="s">
        <v>1010</v>
      </c>
      <c r="C54" s="190" t="s">
        <v>983</v>
      </c>
      <c r="D54" s="191" t="s">
        <v>1011</v>
      </c>
      <c r="E54" s="191" t="s">
        <v>938</v>
      </c>
      <c r="F54" s="192" t="s">
        <v>1012</v>
      </c>
      <c r="G54" s="191" t="s">
        <v>902</v>
      </c>
      <c r="H54" s="171">
        <v>16.5</v>
      </c>
    </row>
    <row r="55" spans="1:8" x14ac:dyDescent="0.25">
      <c r="A55" s="170">
        <v>8133</v>
      </c>
      <c r="B55" s="190" t="s">
        <v>1013</v>
      </c>
      <c r="C55" s="190" t="s">
        <v>983</v>
      </c>
      <c r="D55" s="191" t="s">
        <v>1014</v>
      </c>
      <c r="E55" s="191" t="s">
        <v>1015</v>
      </c>
      <c r="F55" s="190" t="s">
        <v>1016</v>
      </c>
      <c r="G55" s="191" t="s">
        <v>902</v>
      </c>
      <c r="H55" s="171">
        <v>217.2</v>
      </c>
    </row>
    <row r="56" spans="1:8" x14ac:dyDescent="0.25">
      <c r="A56" s="170">
        <v>8134</v>
      </c>
      <c r="B56" s="190" t="s">
        <v>1013</v>
      </c>
      <c r="C56" s="190" t="s">
        <v>983</v>
      </c>
      <c r="D56" s="191" t="s">
        <v>1017</v>
      </c>
      <c r="E56" s="191" t="s">
        <v>1018</v>
      </c>
      <c r="F56" s="190" t="s">
        <v>1016</v>
      </c>
      <c r="G56" s="191" t="s">
        <v>902</v>
      </c>
      <c r="H56" s="171">
        <v>267.35000000000002</v>
      </c>
    </row>
    <row r="57" spans="1:8" x14ac:dyDescent="0.25">
      <c r="A57" s="170">
        <v>8135</v>
      </c>
      <c r="B57" s="190" t="s">
        <v>1013</v>
      </c>
      <c r="C57" s="190" t="s">
        <v>983</v>
      </c>
      <c r="D57" s="191" t="s">
        <v>1019</v>
      </c>
      <c r="E57" s="191" t="s">
        <v>1020</v>
      </c>
      <c r="F57" s="190" t="s">
        <v>1016</v>
      </c>
      <c r="G57" s="191" t="s">
        <v>902</v>
      </c>
      <c r="H57" s="171">
        <v>325.35000000000002</v>
      </c>
    </row>
    <row r="58" spans="1:8" x14ac:dyDescent="0.25">
      <c r="A58" s="170">
        <v>8136</v>
      </c>
      <c r="B58" s="190" t="s">
        <v>1013</v>
      </c>
      <c r="C58" s="190" t="s">
        <v>983</v>
      </c>
      <c r="D58" s="191" t="s">
        <v>1021</v>
      </c>
      <c r="E58" s="191" t="s">
        <v>990</v>
      </c>
      <c r="F58" s="190" t="s">
        <v>1016</v>
      </c>
      <c r="G58" s="191" t="s">
        <v>902</v>
      </c>
      <c r="H58" s="171">
        <v>358.5</v>
      </c>
    </row>
    <row r="59" spans="1:8" x14ac:dyDescent="0.25">
      <c r="A59" s="170">
        <v>8140</v>
      </c>
      <c r="B59" s="190" t="s">
        <v>1022</v>
      </c>
      <c r="C59" s="190" t="s">
        <v>1023</v>
      </c>
      <c r="D59" s="191" t="s">
        <v>1024</v>
      </c>
      <c r="E59" s="191" t="s">
        <v>938</v>
      </c>
      <c r="F59" s="192"/>
      <c r="G59" s="191" t="s">
        <v>902</v>
      </c>
      <c r="H59" s="171">
        <v>42.6</v>
      </c>
    </row>
    <row r="60" spans="1:8" x14ac:dyDescent="0.25">
      <c r="A60" s="170">
        <v>8141</v>
      </c>
      <c r="B60" s="190" t="s">
        <v>1022</v>
      </c>
      <c r="C60" s="190" t="s">
        <v>1023</v>
      </c>
      <c r="D60" s="191" t="s">
        <v>1025</v>
      </c>
      <c r="E60" s="191" t="s">
        <v>1026</v>
      </c>
      <c r="F60" s="192"/>
      <c r="G60" s="191" t="s">
        <v>902</v>
      </c>
      <c r="H60" s="171">
        <v>62.55</v>
      </c>
    </row>
    <row r="61" spans="1:8" x14ac:dyDescent="0.25">
      <c r="A61" s="170">
        <v>8142</v>
      </c>
      <c r="B61" s="190" t="s">
        <v>1022</v>
      </c>
      <c r="C61" s="190" t="s">
        <v>1023</v>
      </c>
      <c r="D61" s="191" t="s">
        <v>1027</v>
      </c>
      <c r="E61" s="191" t="s">
        <v>953</v>
      </c>
      <c r="F61" s="192"/>
      <c r="G61" s="191" t="s">
        <v>902</v>
      </c>
      <c r="H61" s="171">
        <v>78.95</v>
      </c>
    </row>
    <row r="62" spans="1:8" x14ac:dyDescent="0.25">
      <c r="A62" s="170">
        <v>8143</v>
      </c>
      <c r="B62" s="190" t="s">
        <v>1022</v>
      </c>
      <c r="C62" s="190" t="s">
        <v>1023</v>
      </c>
      <c r="D62" s="191" t="s">
        <v>1028</v>
      </c>
      <c r="E62" s="191" t="s">
        <v>1029</v>
      </c>
      <c r="F62" s="192"/>
      <c r="G62" s="191" t="s">
        <v>902</v>
      </c>
      <c r="H62" s="171">
        <v>196.5</v>
      </c>
    </row>
    <row r="63" spans="1:8" x14ac:dyDescent="0.25">
      <c r="A63" s="170">
        <v>8144</v>
      </c>
      <c r="B63" s="190" t="s">
        <v>1022</v>
      </c>
      <c r="C63" s="190" t="s">
        <v>1023</v>
      </c>
      <c r="D63" s="191" t="s">
        <v>1030</v>
      </c>
      <c r="E63" s="191" t="s">
        <v>1031</v>
      </c>
      <c r="F63" s="192"/>
      <c r="G63" s="191" t="s">
        <v>902</v>
      </c>
      <c r="H63" s="171">
        <v>271.85000000000002</v>
      </c>
    </row>
    <row r="64" spans="1:8" x14ac:dyDescent="0.25">
      <c r="A64" s="170">
        <v>8147</v>
      </c>
      <c r="B64" s="190" t="s">
        <v>1032</v>
      </c>
      <c r="C64" s="190" t="s">
        <v>1033</v>
      </c>
      <c r="D64" s="192"/>
      <c r="E64" s="192"/>
      <c r="F64" s="192"/>
      <c r="G64" s="191" t="s">
        <v>902</v>
      </c>
      <c r="H64" s="171">
        <v>1.1000000000000001</v>
      </c>
    </row>
    <row r="65" spans="1:8" x14ac:dyDescent="0.25">
      <c r="A65" s="170">
        <v>8148</v>
      </c>
      <c r="B65" s="190" t="s">
        <v>1007</v>
      </c>
      <c r="C65" s="190" t="s">
        <v>1034</v>
      </c>
      <c r="D65" s="191" t="s">
        <v>1035</v>
      </c>
      <c r="E65" s="191" t="s">
        <v>1036</v>
      </c>
      <c r="F65" s="192"/>
      <c r="G65" s="191" t="s">
        <v>902</v>
      </c>
      <c r="H65" s="171">
        <v>62.55</v>
      </c>
    </row>
    <row r="66" spans="1:8" x14ac:dyDescent="0.25">
      <c r="A66" s="170">
        <v>8149</v>
      </c>
      <c r="B66" s="190" t="s">
        <v>1037</v>
      </c>
      <c r="C66" s="192" t="s">
        <v>1038</v>
      </c>
      <c r="D66" s="192"/>
      <c r="E66" s="170">
        <v>15</v>
      </c>
      <c r="F66" s="192"/>
      <c r="G66" s="191" t="s">
        <v>902</v>
      </c>
      <c r="H66" s="171">
        <v>1.5</v>
      </c>
    </row>
    <row r="67" spans="1:8" x14ac:dyDescent="0.25">
      <c r="A67" s="170">
        <v>8150</v>
      </c>
      <c r="B67" s="190" t="s">
        <v>1039</v>
      </c>
      <c r="C67" s="190" t="s">
        <v>1040</v>
      </c>
      <c r="D67" s="191" t="s">
        <v>1041</v>
      </c>
      <c r="E67" s="191" t="s">
        <v>1042</v>
      </c>
      <c r="F67" s="192"/>
      <c r="G67" s="191" t="s">
        <v>902</v>
      </c>
      <c r="H67" s="171">
        <v>24.5</v>
      </c>
    </row>
    <row r="68" spans="1:8" x14ac:dyDescent="0.25">
      <c r="A68" s="170">
        <v>8151</v>
      </c>
      <c r="B68" s="190" t="s">
        <v>1039</v>
      </c>
      <c r="C68" s="190" t="s">
        <v>1040</v>
      </c>
      <c r="D68" s="191" t="s">
        <v>1043</v>
      </c>
      <c r="E68" s="191" t="s">
        <v>938</v>
      </c>
      <c r="F68" s="192"/>
      <c r="G68" s="191" t="s">
        <v>902</v>
      </c>
      <c r="H68" s="171">
        <v>27.6</v>
      </c>
    </row>
    <row r="69" spans="1:8" x14ac:dyDescent="0.25">
      <c r="A69" s="170">
        <v>8153</v>
      </c>
      <c r="B69" s="190" t="s">
        <v>1044</v>
      </c>
      <c r="C69" s="190" t="s">
        <v>1040</v>
      </c>
      <c r="D69" s="191" t="s">
        <v>1041</v>
      </c>
      <c r="E69" s="191" t="s">
        <v>1045</v>
      </c>
      <c r="F69" s="192" t="s">
        <v>1046</v>
      </c>
      <c r="G69" s="191" t="s">
        <v>902</v>
      </c>
      <c r="H69" s="171">
        <v>6.2</v>
      </c>
    </row>
    <row r="70" spans="1:8" x14ac:dyDescent="0.25">
      <c r="A70" s="170">
        <v>8154</v>
      </c>
      <c r="B70" s="190" t="s">
        <v>1047</v>
      </c>
      <c r="C70" s="190" t="s">
        <v>1040</v>
      </c>
      <c r="D70" s="191" t="s">
        <v>1048</v>
      </c>
      <c r="E70" s="191" t="s">
        <v>1049</v>
      </c>
      <c r="F70" s="192" t="s">
        <v>1046</v>
      </c>
      <c r="G70" s="191" t="s">
        <v>902</v>
      </c>
      <c r="H70" s="171">
        <v>20.77</v>
      </c>
    </row>
    <row r="71" spans="1:8" x14ac:dyDescent="0.25">
      <c r="A71" s="170">
        <v>8157</v>
      </c>
      <c r="B71" s="190" t="s">
        <v>1050</v>
      </c>
      <c r="C71" s="192"/>
      <c r="D71" s="192"/>
      <c r="E71" s="191" t="s">
        <v>1051</v>
      </c>
      <c r="F71" s="192"/>
      <c r="G71" s="191" t="s">
        <v>902</v>
      </c>
      <c r="H71" s="171">
        <v>76.7</v>
      </c>
    </row>
    <row r="72" spans="1:8" x14ac:dyDescent="0.25">
      <c r="A72" s="170">
        <v>8158</v>
      </c>
      <c r="B72" s="190" t="s">
        <v>1050</v>
      </c>
      <c r="C72" s="192"/>
      <c r="D72" s="192"/>
      <c r="E72" s="191" t="s">
        <v>912</v>
      </c>
      <c r="F72" s="192"/>
      <c r="G72" s="191" t="s">
        <v>902</v>
      </c>
      <c r="H72" s="171">
        <v>96.8</v>
      </c>
    </row>
    <row r="73" spans="1:8" x14ac:dyDescent="0.25">
      <c r="A73" s="170">
        <v>8180</v>
      </c>
      <c r="B73" s="190" t="s">
        <v>1052</v>
      </c>
      <c r="C73" s="192"/>
      <c r="D73" s="192"/>
      <c r="E73" s="191" t="s">
        <v>918</v>
      </c>
      <c r="F73" s="192"/>
      <c r="G73" s="191" t="s">
        <v>902</v>
      </c>
      <c r="H73" s="171">
        <v>20.95</v>
      </c>
    </row>
    <row r="74" spans="1:8" x14ac:dyDescent="0.25">
      <c r="A74" s="170">
        <v>8181</v>
      </c>
      <c r="B74" s="190" t="s">
        <v>1052</v>
      </c>
      <c r="C74" s="192"/>
      <c r="D74" s="192"/>
      <c r="E74" s="191" t="s">
        <v>919</v>
      </c>
      <c r="F74" s="192"/>
      <c r="G74" s="191" t="s">
        <v>902</v>
      </c>
      <c r="H74" s="171">
        <v>25.45</v>
      </c>
    </row>
    <row r="75" spans="1:8" x14ac:dyDescent="0.25">
      <c r="A75" s="170">
        <v>8182</v>
      </c>
      <c r="B75" s="190" t="s">
        <v>1052</v>
      </c>
      <c r="C75" s="192"/>
      <c r="D75" s="192"/>
      <c r="E75" s="191" t="s">
        <v>1053</v>
      </c>
      <c r="F75" s="192"/>
      <c r="G75" s="191" t="s">
        <v>902</v>
      </c>
      <c r="H75" s="171">
        <v>38.35</v>
      </c>
    </row>
    <row r="76" spans="1:8" x14ac:dyDescent="0.25">
      <c r="A76" s="170">
        <v>8183</v>
      </c>
      <c r="B76" s="190" t="s">
        <v>1054</v>
      </c>
      <c r="C76" s="190" t="s">
        <v>1055</v>
      </c>
      <c r="D76" s="192"/>
      <c r="E76" s="170">
        <v>27</v>
      </c>
      <c r="F76" s="192"/>
      <c r="G76" s="191" t="s">
        <v>902</v>
      </c>
      <c r="H76" s="171">
        <v>15.37</v>
      </c>
    </row>
    <row r="77" spans="1:8" x14ac:dyDescent="0.25">
      <c r="A77" s="173">
        <v>8184</v>
      </c>
      <c r="B77" s="190" t="s">
        <v>1056</v>
      </c>
      <c r="C77" s="192"/>
      <c r="D77" s="192"/>
      <c r="E77" s="191" t="s">
        <v>1057</v>
      </c>
      <c r="F77" s="192"/>
      <c r="G77" s="191" t="s">
        <v>902</v>
      </c>
      <c r="H77" s="171">
        <v>1.5</v>
      </c>
    </row>
    <row r="78" spans="1:8" x14ac:dyDescent="0.25">
      <c r="A78" s="173">
        <v>8185</v>
      </c>
      <c r="B78" s="190" t="s">
        <v>1058</v>
      </c>
      <c r="C78" s="192"/>
      <c r="D78" s="192"/>
      <c r="E78" s="170">
        <v>13</v>
      </c>
      <c r="F78" s="192"/>
      <c r="G78" s="191" t="s">
        <v>902</v>
      </c>
      <c r="H78" s="171">
        <v>6.5</v>
      </c>
    </row>
    <row r="79" spans="1:8" x14ac:dyDescent="0.25">
      <c r="A79" s="173">
        <v>8187</v>
      </c>
      <c r="B79" s="190" t="s">
        <v>1059</v>
      </c>
      <c r="C79" s="190" t="s">
        <v>1060</v>
      </c>
      <c r="D79" s="192"/>
      <c r="E79" s="192"/>
      <c r="F79" s="192"/>
      <c r="G79" s="191" t="s">
        <v>902</v>
      </c>
      <c r="H79" s="171">
        <v>1.4</v>
      </c>
    </row>
    <row r="80" spans="1:8" x14ac:dyDescent="0.25">
      <c r="A80" s="173">
        <v>8188</v>
      </c>
      <c r="B80" s="190" t="s">
        <v>1059</v>
      </c>
      <c r="C80" s="190" t="s">
        <v>1061</v>
      </c>
      <c r="D80" s="192"/>
      <c r="E80" s="192"/>
      <c r="F80" s="192"/>
      <c r="G80" s="191" t="s">
        <v>902</v>
      </c>
      <c r="H80" s="171">
        <v>2.4500000000000002</v>
      </c>
    </row>
    <row r="81" spans="1:8" x14ac:dyDescent="0.25">
      <c r="A81" s="173">
        <v>8189</v>
      </c>
      <c r="B81" s="190" t="s">
        <v>1059</v>
      </c>
      <c r="C81" s="190" t="s">
        <v>1062</v>
      </c>
      <c r="D81" s="192"/>
      <c r="E81" s="192"/>
      <c r="F81" s="192"/>
      <c r="G81" s="191" t="s">
        <v>902</v>
      </c>
      <c r="H81" s="171">
        <v>2.65</v>
      </c>
    </row>
    <row r="82" spans="1:8" x14ac:dyDescent="0.25">
      <c r="A82" s="170">
        <v>8190</v>
      </c>
      <c r="B82" s="190" t="s">
        <v>1063</v>
      </c>
      <c r="C82" s="190" t="s">
        <v>1064</v>
      </c>
      <c r="D82" s="191" t="s">
        <v>927</v>
      </c>
      <c r="E82" s="192"/>
      <c r="F82" s="192"/>
      <c r="G82" s="191" t="s">
        <v>902</v>
      </c>
      <c r="H82" s="171">
        <v>1.7</v>
      </c>
    </row>
    <row r="83" spans="1:8" x14ac:dyDescent="0.25">
      <c r="A83" s="170">
        <v>8191</v>
      </c>
      <c r="B83" s="190" t="s">
        <v>1063</v>
      </c>
      <c r="C83" s="190" t="s">
        <v>1064</v>
      </c>
      <c r="D83" s="191" t="s">
        <v>1065</v>
      </c>
      <c r="E83" s="192"/>
      <c r="F83" s="192"/>
      <c r="G83" s="191" t="s">
        <v>902</v>
      </c>
      <c r="H83" s="171">
        <v>3.45</v>
      </c>
    </row>
    <row r="84" spans="1:8" x14ac:dyDescent="0.25">
      <c r="A84" s="170">
        <v>8192</v>
      </c>
      <c r="B84" s="190" t="s">
        <v>1066</v>
      </c>
      <c r="C84" s="190" t="s">
        <v>1067</v>
      </c>
      <c r="D84" s="191" t="s">
        <v>929</v>
      </c>
      <c r="E84" s="192"/>
      <c r="F84" s="192"/>
      <c r="G84" s="191" t="s">
        <v>902</v>
      </c>
      <c r="H84" s="171">
        <v>1.25</v>
      </c>
    </row>
    <row r="85" spans="1:8" x14ac:dyDescent="0.25">
      <c r="A85" s="170">
        <v>8193</v>
      </c>
      <c r="B85" s="190" t="s">
        <v>1068</v>
      </c>
      <c r="C85" s="190" t="s">
        <v>1069</v>
      </c>
      <c r="D85" s="192"/>
      <c r="E85" s="191" t="s">
        <v>1070</v>
      </c>
      <c r="F85" s="192"/>
      <c r="G85" s="191" t="s">
        <v>902</v>
      </c>
      <c r="H85" s="171">
        <v>52.7</v>
      </c>
    </row>
    <row r="86" spans="1:8" x14ac:dyDescent="0.25">
      <c r="A86" s="170">
        <v>8194</v>
      </c>
      <c r="B86" s="190" t="s">
        <v>1068</v>
      </c>
      <c r="C86" s="190" t="s">
        <v>1071</v>
      </c>
      <c r="D86" s="192"/>
      <c r="E86" s="191" t="s">
        <v>1072</v>
      </c>
      <c r="F86" s="192"/>
      <c r="G86" s="191" t="s">
        <v>902</v>
      </c>
      <c r="H86" s="171">
        <v>104.3</v>
      </c>
    </row>
    <row r="87" spans="1:8" x14ac:dyDescent="0.25">
      <c r="A87" s="170">
        <v>8195</v>
      </c>
      <c r="B87" s="190" t="s">
        <v>1073</v>
      </c>
      <c r="C87" s="190" t="s">
        <v>1074</v>
      </c>
      <c r="D87" s="191" t="s">
        <v>1075</v>
      </c>
      <c r="E87" s="191" t="s">
        <v>918</v>
      </c>
      <c r="F87" s="192"/>
      <c r="G87" s="191" t="s">
        <v>902</v>
      </c>
      <c r="H87" s="171">
        <v>115.35</v>
      </c>
    </row>
    <row r="88" spans="1:8" x14ac:dyDescent="0.25">
      <c r="A88" s="170">
        <v>8196</v>
      </c>
      <c r="B88" s="190" t="s">
        <v>1073</v>
      </c>
      <c r="C88" s="190" t="s">
        <v>1074</v>
      </c>
      <c r="D88" s="191" t="s">
        <v>1075</v>
      </c>
      <c r="E88" s="191" t="s">
        <v>1076</v>
      </c>
      <c r="F88" s="192"/>
      <c r="G88" s="191" t="s">
        <v>902</v>
      </c>
      <c r="H88" s="171">
        <v>129.35</v>
      </c>
    </row>
    <row r="89" spans="1:8" x14ac:dyDescent="0.25">
      <c r="A89" s="170">
        <v>8197</v>
      </c>
      <c r="B89" s="190" t="s">
        <v>1073</v>
      </c>
      <c r="C89" s="190" t="s">
        <v>1074</v>
      </c>
      <c r="D89" s="191" t="s">
        <v>1077</v>
      </c>
      <c r="E89" s="191" t="s">
        <v>1078</v>
      </c>
      <c r="F89" s="192"/>
      <c r="G89" s="191" t="s">
        <v>902</v>
      </c>
      <c r="H89" s="171">
        <v>136.30000000000001</v>
      </c>
    </row>
    <row r="90" spans="1:8" x14ac:dyDescent="0.25">
      <c r="A90" s="170">
        <v>8198</v>
      </c>
      <c r="B90" s="190" t="s">
        <v>1079</v>
      </c>
      <c r="C90" s="190" t="s">
        <v>1080</v>
      </c>
      <c r="D90" s="192"/>
      <c r="E90" s="191" t="s">
        <v>1081</v>
      </c>
      <c r="F90" s="192"/>
      <c r="G90" s="191" t="s">
        <v>902</v>
      </c>
      <c r="H90" s="174">
        <v>187.75</v>
      </c>
    </row>
    <row r="91" spans="1:8" x14ac:dyDescent="0.25">
      <c r="A91" s="170">
        <v>8199</v>
      </c>
      <c r="B91" s="190" t="s">
        <v>1082</v>
      </c>
      <c r="C91" s="190" t="s">
        <v>1083</v>
      </c>
      <c r="D91" s="192"/>
      <c r="E91" s="192"/>
      <c r="F91" s="192"/>
      <c r="G91" s="191" t="s">
        <v>902</v>
      </c>
      <c r="H91" s="171">
        <v>9.9</v>
      </c>
    </row>
    <row r="92" spans="1:8" x14ac:dyDescent="0.25">
      <c r="A92" s="170">
        <v>8200</v>
      </c>
      <c r="B92" s="190" t="s">
        <v>1084</v>
      </c>
      <c r="C92" s="190" t="s">
        <v>1085</v>
      </c>
      <c r="D92" s="191" t="s">
        <v>1086</v>
      </c>
      <c r="E92" s="191" t="s">
        <v>1042</v>
      </c>
      <c r="F92" s="190" t="s">
        <v>922</v>
      </c>
      <c r="G92" s="191" t="s">
        <v>902</v>
      </c>
      <c r="H92" s="171">
        <v>8.6</v>
      </c>
    </row>
    <row r="93" spans="1:8" x14ac:dyDescent="0.25">
      <c r="A93" s="170">
        <v>8201</v>
      </c>
      <c r="B93" s="190" t="s">
        <v>1084</v>
      </c>
      <c r="C93" s="190" t="s">
        <v>1085</v>
      </c>
      <c r="D93" s="191" t="s">
        <v>1087</v>
      </c>
      <c r="E93" s="191" t="s">
        <v>1088</v>
      </c>
      <c r="F93" s="190" t="s">
        <v>922</v>
      </c>
      <c r="G93" s="191" t="s">
        <v>902</v>
      </c>
      <c r="H93" s="171">
        <v>16.86</v>
      </c>
    </row>
    <row r="94" spans="1:8" x14ac:dyDescent="0.25">
      <c r="A94" s="170">
        <v>8202</v>
      </c>
      <c r="B94" s="190" t="s">
        <v>1084</v>
      </c>
      <c r="C94" s="190" t="s">
        <v>1085</v>
      </c>
      <c r="D94" s="191" t="s">
        <v>1089</v>
      </c>
      <c r="E94" s="191" t="s">
        <v>938</v>
      </c>
      <c r="F94" s="190" t="s">
        <v>922</v>
      </c>
      <c r="G94" s="191" t="s">
        <v>902</v>
      </c>
      <c r="H94" s="171">
        <v>24.31</v>
      </c>
    </row>
    <row r="95" spans="1:8" x14ac:dyDescent="0.25">
      <c r="A95" s="170">
        <v>8203</v>
      </c>
      <c r="B95" s="190" t="s">
        <v>1084</v>
      </c>
      <c r="C95" s="190" t="s">
        <v>1085</v>
      </c>
      <c r="D95" s="191" t="s">
        <v>1090</v>
      </c>
      <c r="E95" s="191" t="s">
        <v>1091</v>
      </c>
      <c r="F95" s="190" t="s">
        <v>922</v>
      </c>
      <c r="G95" s="191" t="s">
        <v>902</v>
      </c>
      <c r="H95" s="171">
        <v>35</v>
      </c>
    </row>
    <row r="96" spans="1:8" x14ac:dyDescent="0.25">
      <c r="A96" s="170">
        <v>8204</v>
      </c>
      <c r="B96" s="190" t="s">
        <v>1084</v>
      </c>
      <c r="C96" s="190" t="s">
        <v>1085</v>
      </c>
      <c r="D96" s="191" t="s">
        <v>929</v>
      </c>
      <c r="E96" s="191" t="s">
        <v>1092</v>
      </c>
      <c r="F96" s="190" t="s">
        <v>922</v>
      </c>
      <c r="G96" s="191" t="s">
        <v>902</v>
      </c>
      <c r="H96" s="171">
        <v>50.1</v>
      </c>
    </row>
    <row r="97" spans="1:8" x14ac:dyDescent="0.25">
      <c r="A97" s="170">
        <v>8208</v>
      </c>
      <c r="B97" s="192" t="s">
        <v>1093</v>
      </c>
      <c r="C97" s="190" t="s">
        <v>1094</v>
      </c>
      <c r="D97" s="192"/>
      <c r="E97" s="191" t="s">
        <v>1070</v>
      </c>
      <c r="F97" s="192"/>
      <c r="G97" s="191" t="s">
        <v>902</v>
      </c>
      <c r="H97" s="171">
        <v>161.88999999999999</v>
      </c>
    </row>
    <row r="98" spans="1:8" x14ac:dyDescent="0.25">
      <c r="A98" s="170">
        <v>8209</v>
      </c>
      <c r="B98" s="190" t="s">
        <v>1095</v>
      </c>
      <c r="C98" s="190" t="s">
        <v>1096</v>
      </c>
      <c r="D98" s="192"/>
      <c r="E98" s="191" t="s">
        <v>1097</v>
      </c>
      <c r="F98" s="192"/>
      <c r="G98" s="191" t="s">
        <v>902</v>
      </c>
      <c r="H98" s="171">
        <v>97</v>
      </c>
    </row>
    <row r="99" spans="1:8" x14ac:dyDescent="0.25">
      <c r="A99" s="170">
        <v>8210</v>
      </c>
      <c r="B99" s="190" t="s">
        <v>1098</v>
      </c>
      <c r="C99" s="192"/>
      <c r="D99" s="191" t="s">
        <v>1099</v>
      </c>
      <c r="E99" s="191" t="s">
        <v>1100</v>
      </c>
      <c r="F99" s="190" t="s">
        <v>1101</v>
      </c>
      <c r="G99" s="191" t="s">
        <v>902</v>
      </c>
      <c r="H99" s="171">
        <v>127.4</v>
      </c>
    </row>
    <row r="100" spans="1:8" x14ac:dyDescent="0.25">
      <c r="A100" s="170">
        <v>8211</v>
      </c>
      <c r="B100" s="190" t="s">
        <v>1098</v>
      </c>
      <c r="C100" s="192"/>
      <c r="D100" s="191" t="s">
        <v>1102</v>
      </c>
      <c r="E100" s="191" t="s">
        <v>1103</v>
      </c>
      <c r="F100" s="190" t="s">
        <v>1101</v>
      </c>
      <c r="G100" s="191" t="s">
        <v>902</v>
      </c>
      <c r="H100" s="171">
        <v>166.2</v>
      </c>
    </row>
    <row r="101" spans="1:8" x14ac:dyDescent="0.25">
      <c r="A101" s="170">
        <v>8212</v>
      </c>
      <c r="B101" s="190" t="s">
        <v>1104</v>
      </c>
      <c r="C101" s="192"/>
      <c r="D101" s="192"/>
      <c r="E101" s="191" t="s">
        <v>1097</v>
      </c>
      <c r="F101" s="190" t="s">
        <v>1101</v>
      </c>
      <c r="G101" s="191" t="s">
        <v>902</v>
      </c>
      <c r="H101" s="171">
        <v>145</v>
      </c>
    </row>
    <row r="102" spans="1:8" x14ac:dyDescent="0.25">
      <c r="A102" s="170">
        <v>8220</v>
      </c>
      <c r="B102" s="190" t="s">
        <v>1105</v>
      </c>
      <c r="C102" s="192"/>
      <c r="D102" s="192"/>
      <c r="E102" s="191" t="s">
        <v>900</v>
      </c>
      <c r="F102" s="192"/>
      <c r="G102" s="191" t="s">
        <v>902</v>
      </c>
      <c r="H102" s="171">
        <v>15.1</v>
      </c>
    </row>
    <row r="103" spans="1:8" x14ac:dyDescent="0.25">
      <c r="A103" s="170">
        <v>8221</v>
      </c>
      <c r="B103" s="192" t="s">
        <v>1106</v>
      </c>
      <c r="C103" s="192"/>
      <c r="D103" s="192"/>
      <c r="E103" s="191" t="s">
        <v>1107</v>
      </c>
      <c r="F103" s="192"/>
      <c r="G103" s="191" t="s">
        <v>902</v>
      </c>
      <c r="H103" s="171">
        <v>31.7</v>
      </c>
    </row>
    <row r="104" spans="1:8" x14ac:dyDescent="0.25">
      <c r="A104" s="170">
        <v>8222</v>
      </c>
      <c r="B104" s="190" t="s">
        <v>1108</v>
      </c>
      <c r="C104" s="192"/>
      <c r="D104" s="192"/>
      <c r="E104" s="191" t="s">
        <v>1109</v>
      </c>
      <c r="F104" s="192"/>
      <c r="G104" s="191" t="s">
        <v>902</v>
      </c>
      <c r="H104" s="171">
        <v>22.3</v>
      </c>
    </row>
    <row r="105" spans="1:8" x14ac:dyDescent="0.25">
      <c r="A105" s="170">
        <v>8223</v>
      </c>
      <c r="B105" s="190" t="s">
        <v>1110</v>
      </c>
      <c r="C105" s="192"/>
      <c r="D105" s="192"/>
      <c r="E105" s="191" t="s">
        <v>938</v>
      </c>
      <c r="F105" s="192"/>
      <c r="G105" s="191" t="s">
        <v>902</v>
      </c>
      <c r="H105" s="171">
        <v>26</v>
      </c>
    </row>
    <row r="106" spans="1:8" x14ac:dyDescent="0.25">
      <c r="A106" s="170">
        <v>8225</v>
      </c>
      <c r="B106" s="190" t="s">
        <v>1111</v>
      </c>
      <c r="C106" s="192"/>
      <c r="D106" s="192"/>
      <c r="E106" s="191" t="s">
        <v>1053</v>
      </c>
      <c r="F106" s="192"/>
      <c r="G106" s="191" t="s">
        <v>902</v>
      </c>
      <c r="H106" s="171">
        <v>92.75</v>
      </c>
    </row>
    <row r="107" spans="1:8" x14ac:dyDescent="0.25">
      <c r="A107" s="170">
        <v>8226</v>
      </c>
      <c r="B107" s="190" t="s">
        <v>1111</v>
      </c>
      <c r="C107" s="192"/>
      <c r="D107" s="192"/>
      <c r="E107" s="191" t="s">
        <v>1112</v>
      </c>
      <c r="F107" s="192"/>
      <c r="G107" s="191" t="s">
        <v>902</v>
      </c>
      <c r="H107" s="171">
        <v>152.30000000000001</v>
      </c>
    </row>
    <row r="108" spans="1:8" x14ac:dyDescent="0.25">
      <c r="A108" s="170">
        <v>8227</v>
      </c>
      <c r="B108" s="190" t="s">
        <v>1111</v>
      </c>
      <c r="C108" s="192"/>
      <c r="D108" s="192"/>
      <c r="E108" s="170">
        <v>535</v>
      </c>
      <c r="F108" s="192"/>
      <c r="G108" s="191" t="s">
        <v>902</v>
      </c>
      <c r="H108" s="171">
        <v>249.75</v>
      </c>
    </row>
    <row r="109" spans="1:8" x14ac:dyDescent="0.25">
      <c r="A109" s="170">
        <v>8228</v>
      </c>
      <c r="B109" s="192" t="s">
        <v>1113</v>
      </c>
      <c r="C109" s="192"/>
      <c r="D109" s="191" t="s">
        <v>1114</v>
      </c>
      <c r="E109" s="192"/>
      <c r="F109" s="190" t="s">
        <v>1115</v>
      </c>
      <c r="G109" s="191" t="s">
        <v>902</v>
      </c>
      <c r="H109" s="171">
        <v>17</v>
      </c>
    </row>
    <row r="110" spans="1:8" x14ac:dyDescent="0.25">
      <c r="A110" s="170">
        <v>8229</v>
      </c>
      <c r="B110" s="190" t="s">
        <v>1116</v>
      </c>
      <c r="C110" s="192"/>
      <c r="D110" s="191" t="s">
        <v>1117</v>
      </c>
      <c r="E110" s="192"/>
      <c r="F110" s="190" t="s">
        <v>1115</v>
      </c>
      <c r="G110" s="191" t="s">
        <v>902</v>
      </c>
      <c r="H110" s="171">
        <v>15.8</v>
      </c>
    </row>
    <row r="111" spans="1:8" x14ac:dyDescent="0.25">
      <c r="A111" s="170">
        <v>8240</v>
      </c>
      <c r="B111" s="190" t="s">
        <v>1118</v>
      </c>
      <c r="C111" s="192"/>
      <c r="D111" s="192"/>
      <c r="E111" s="191" t="s">
        <v>1042</v>
      </c>
      <c r="F111" s="192"/>
      <c r="G111" s="191" t="s">
        <v>902</v>
      </c>
      <c r="H111" s="171">
        <v>22.2</v>
      </c>
    </row>
    <row r="112" spans="1:8" x14ac:dyDescent="0.25">
      <c r="A112" s="170">
        <v>8241</v>
      </c>
      <c r="B112" s="190" t="s">
        <v>1118</v>
      </c>
      <c r="C112" s="192"/>
      <c r="D112" s="192"/>
      <c r="E112" s="191" t="s">
        <v>1119</v>
      </c>
      <c r="F112" s="192"/>
      <c r="G112" s="191" t="s">
        <v>902</v>
      </c>
      <c r="H112" s="171">
        <v>32.450000000000003</v>
      </c>
    </row>
    <row r="113" spans="1:8" x14ac:dyDescent="0.25">
      <c r="A113" s="170">
        <v>8242</v>
      </c>
      <c r="B113" s="190" t="s">
        <v>1118</v>
      </c>
      <c r="C113" s="192"/>
      <c r="D113" s="192"/>
      <c r="E113" s="191" t="s">
        <v>1109</v>
      </c>
      <c r="F113" s="192"/>
      <c r="G113" s="191" t="s">
        <v>902</v>
      </c>
      <c r="H113" s="171">
        <v>64.25</v>
      </c>
    </row>
    <row r="114" spans="1:8" x14ac:dyDescent="0.25">
      <c r="A114" s="170">
        <v>8250</v>
      </c>
      <c r="B114" s="190" t="s">
        <v>1120</v>
      </c>
      <c r="C114" s="192"/>
      <c r="D114" s="192"/>
      <c r="E114" s="191" t="s">
        <v>1109</v>
      </c>
      <c r="F114" s="192"/>
      <c r="G114" s="191" t="s">
        <v>902</v>
      </c>
      <c r="H114" s="171">
        <v>51.3</v>
      </c>
    </row>
    <row r="115" spans="1:8" x14ac:dyDescent="0.25">
      <c r="A115" s="170">
        <v>8251</v>
      </c>
      <c r="B115" s="190" t="s">
        <v>1120</v>
      </c>
      <c r="C115" s="192"/>
      <c r="D115" s="192"/>
      <c r="E115" s="191" t="s">
        <v>1121</v>
      </c>
      <c r="F115" s="192"/>
      <c r="G115" s="191" t="s">
        <v>902</v>
      </c>
      <c r="H115" s="171">
        <v>38.299999999999997</v>
      </c>
    </row>
    <row r="116" spans="1:8" x14ac:dyDescent="0.25">
      <c r="A116" s="170">
        <v>8252</v>
      </c>
      <c r="B116" s="190" t="s">
        <v>1120</v>
      </c>
      <c r="C116" s="192"/>
      <c r="D116" s="192"/>
      <c r="E116" s="191" t="s">
        <v>1122</v>
      </c>
      <c r="F116" s="192"/>
      <c r="G116" s="191" t="s">
        <v>902</v>
      </c>
      <c r="H116" s="171">
        <v>93.74</v>
      </c>
    </row>
    <row r="117" spans="1:8" x14ac:dyDescent="0.25">
      <c r="A117" s="170">
        <v>8253</v>
      </c>
      <c r="B117" s="190" t="s">
        <v>1120</v>
      </c>
      <c r="C117" s="192"/>
      <c r="D117" s="192"/>
      <c r="E117" s="191" t="s">
        <v>953</v>
      </c>
      <c r="F117" s="192"/>
      <c r="G117" s="191" t="s">
        <v>902</v>
      </c>
      <c r="H117" s="171">
        <v>149.75</v>
      </c>
    </row>
    <row r="118" spans="1:8" x14ac:dyDescent="0.25">
      <c r="A118" s="170">
        <v>8254</v>
      </c>
      <c r="B118" s="190" t="s">
        <v>1120</v>
      </c>
      <c r="C118" s="192"/>
      <c r="D118" s="192"/>
      <c r="E118" s="191" t="s">
        <v>1123</v>
      </c>
      <c r="F118" s="192"/>
      <c r="G118" s="191" t="s">
        <v>902</v>
      </c>
      <c r="H118" s="171">
        <v>201.1</v>
      </c>
    </row>
    <row r="119" spans="1:8" x14ac:dyDescent="0.25">
      <c r="A119" s="170">
        <v>8255</v>
      </c>
      <c r="B119" s="190" t="s">
        <v>1120</v>
      </c>
      <c r="C119" s="192"/>
      <c r="D119" s="192"/>
      <c r="E119" s="191" t="s">
        <v>1124</v>
      </c>
      <c r="F119" s="192"/>
      <c r="G119" s="191" t="s">
        <v>902</v>
      </c>
      <c r="H119" s="171">
        <v>311.8</v>
      </c>
    </row>
    <row r="120" spans="1:8" x14ac:dyDescent="0.25">
      <c r="A120" s="170">
        <v>8256</v>
      </c>
      <c r="B120" s="190" t="s">
        <v>1120</v>
      </c>
      <c r="C120" s="192"/>
      <c r="D120" s="192"/>
      <c r="E120" s="191" t="s">
        <v>1125</v>
      </c>
      <c r="F120" s="192"/>
      <c r="G120" s="191" t="s">
        <v>902</v>
      </c>
      <c r="H120" s="171">
        <v>294.10000000000002</v>
      </c>
    </row>
    <row r="121" spans="1:8" x14ac:dyDescent="0.25">
      <c r="A121" s="170">
        <v>8260</v>
      </c>
      <c r="B121" s="190" t="s">
        <v>1126</v>
      </c>
      <c r="C121" s="192"/>
      <c r="D121" s="192"/>
      <c r="E121" s="191" t="s">
        <v>1053</v>
      </c>
      <c r="F121" s="192"/>
      <c r="G121" s="191" t="s">
        <v>902</v>
      </c>
      <c r="H121" s="171">
        <v>61</v>
      </c>
    </row>
    <row r="122" spans="1:8" x14ac:dyDescent="0.25">
      <c r="A122" s="170">
        <v>8261</v>
      </c>
      <c r="B122" s="190" t="s">
        <v>1126</v>
      </c>
      <c r="C122" s="192"/>
      <c r="D122" s="192"/>
      <c r="E122" s="191" t="s">
        <v>1112</v>
      </c>
      <c r="F122" s="192"/>
      <c r="G122" s="191" t="s">
        <v>902</v>
      </c>
      <c r="H122" s="171">
        <v>94.1</v>
      </c>
    </row>
    <row r="123" spans="1:8" x14ac:dyDescent="0.25">
      <c r="A123" s="170">
        <v>8262</v>
      </c>
      <c r="B123" s="190" t="s">
        <v>1126</v>
      </c>
      <c r="C123" s="192"/>
      <c r="D123" s="192"/>
      <c r="E123" s="191" t="s">
        <v>916</v>
      </c>
      <c r="F123" s="192"/>
      <c r="G123" s="191" t="s">
        <v>902</v>
      </c>
      <c r="H123" s="171">
        <v>178.65</v>
      </c>
    </row>
    <row r="124" spans="1:8" x14ac:dyDescent="0.25">
      <c r="A124" s="170">
        <v>8263</v>
      </c>
      <c r="B124" s="190" t="s">
        <v>1126</v>
      </c>
      <c r="C124" s="192"/>
      <c r="D124" s="192"/>
      <c r="E124" s="191" t="s">
        <v>1127</v>
      </c>
      <c r="F124" s="192"/>
      <c r="G124" s="191" t="s">
        <v>902</v>
      </c>
      <c r="H124" s="171">
        <v>239.6</v>
      </c>
    </row>
    <row r="125" spans="1:8" x14ac:dyDescent="0.25">
      <c r="A125" s="170">
        <v>8269</v>
      </c>
      <c r="B125" s="190" t="s">
        <v>1128</v>
      </c>
      <c r="C125" s="190" t="s">
        <v>1129</v>
      </c>
      <c r="D125" s="192"/>
      <c r="E125" s="192"/>
      <c r="F125" s="192"/>
      <c r="G125" s="191" t="s">
        <v>902</v>
      </c>
      <c r="H125" s="171">
        <v>3.5</v>
      </c>
    </row>
    <row r="126" spans="1:8" x14ac:dyDescent="0.25">
      <c r="A126" s="170">
        <v>8270</v>
      </c>
      <c r="B126" s="190" t="s">
        <v>1130</v>
      </c>
      <c r="C126" s="190" t="s">
        <v>1131</v>
      </c>
      <c r="D126" s="190" t="s">
        <v>1132</v>
      </c>
      <c r="E126" s="192"/>
      <c r="F126" s="190" t="s">
        <v>1133</v>
      </c>
      <c r="G126" s="191" t="s">
        <v>902</v>
      </c>
      <c r="H126" s="171">
        <v>4.62</v>
      </c>
    </row>
    <row r="127" spans="1:8" x14ac:dyDescent="0.25">
      <c r="A127" s="170">
        <v>8271</v>
      </c>
      <c r="B127" s="190" t="s">
        <v>1130</v>
      </c>
      <c r="C127" s="190" t="s">
        <v>1131</v>
      </c>
      <c r="D127" s="190" t="s">
        <v>1134</v>
      </c>
      <c r="E127" s="192"/>
      <c r="F127" s="190" t="s">
        <v>1133</v>
      </c>
      <c r="G127" s="191" t="s">
        <v>902</v>
      </c>
      <c r="H127" s="171">
        <v>8.73</v>
      </c>
    </row>
    <row r="128" spans="1:8" x14ac:dyDescent="0.25">
      <c r="A128" s="170">
        <v>8272</v>
      </c>
      <c r="B128" s="190" t="s">
        <v>1130</v>
      </c>
      <c r="C128" s="190" t="s">
        <v>1131</v>
      </c>
      <c r="D128" s="190" t="s">
        <v>1135</v>
      </c>
      <c r="E128" s="192"/>
      <c r="F128" s="190" t="s">
        <v>1133</v>
      </c>
      <c r="G128" s="191" t="s">
        <v>902</v>
      </c>
      <c r="H128" s="171">
        <v>13.1</v>
      </c>
    </row>
    <row r="129" spans="1:8" x14ac:dyDescent="0.25">
      <c r="A129" s="170">
        <v>8273</v>
      </c>
      <c r="B129" s="190" t="s">
        <v>1130</v>
      </c>
      <c r="C129" s="190" t="s">
        <v>1131</v>
      </c>
      <c r="D129" s="190" t="s">
        <v>1136</v>
      </c>
      <c r="E129" s="192"/>
      <c r="F129" s="190" t="s">
        <v>1133</v>
      </c>
      <c r="G129" s="191" t="s">
        <v>902</v>
      </c>
      <c r="H129" s="171">
        <v>22.4</v>
      </c>
    </row>
    <row r="130" spans="1:8" x14ac:dyDescent="0.25">
      <c r="A130" s="170">
        <v>8275</v>
      </c>
      <c r="B130" s="190" t="s">
        <v>1137</v>
      </c>
      <c r="C130" s="190" t="s">
        <v>1131</v>
      </c>
      <c r="D130" s="190" t="s">
        <v>1138</v>
      </c>
      <c r="E130" s="192"/>
      <c r="F130" s="190" t="s">
        <v>1139</v>
      </c>
      <c r="G130" s="191" t="s">
        <v>902</v>
      </c>
      <c r="H130" s="171">
        <v>3.96</v>
      </c>
    </row>
    <row r="131" spans="1:8" x14ac:dyDescent="0.25">
      <c r="A131" s="170">
        <v>8276</v>
      </c>
      <c r="B131" s="190" t="s">
        <v>1137</v>
      </c>
      <c r="C131" s="190" t="s">
        <v>1131</v>
      </c>
      <c r="D131" s="190" t="s">
        <v>1135</v>
      </c>
      <c r="E131" s="192"/>
      <c r="F131" s="190" t="s">
        <v>1139</v>
      </c>
      <c r="G131" s="191" t="s">
        <v>902</v>
      </c>
      <c r="H131" s="171">
        <v>9.9</v>
      </c>
    </row>
    <row r="132" spans="1:8" x14ac:dyDescent="0.25">
      <c r="A132" s="170">
        <v>8277</v>
      </c>
      <c r="B132" s="190" t="s">
        <v>1137</v>
      </c>
      <c r="C132" s="190" t="s">
        <v>1131</v>
      </c>
      <c r="D132" s="191" t="s">
        <v>1140</v>
      </c>
      <c r="E132" s="192"/>
      <c r="F132" s="190" t="s">
        <v>1139</v>
      </c>
      <c r="G132" s="191" t="s">
        <v>902</v>
      </c>
      <c r="H132" s="171">
        <v>14.1</v>
      </c>
    </row>
    <row r="133" spans="1:8" x14ac:dyDescent="0.25">
      <c r="A133" s="170">
        <v>8278</v>
      </c>
      <c r="B133" s="190" t="s">
        <v>1137</v>
      </c>
      <c r="C133" s="190" t="s">
        <v>1131</v>
      </c>
      <c r="D133" s="191" t="s">
        <v>1141</v>
      </c>
      <c r="E133" s="192"/>
      <c r="F133" s="190" t="s">
        <v>1139</v>
      </c>
      <c r="G133" s="191" t="s">
        <v>902</v>
      </c>
      <c r="H133" s="171">
        <v>18.649999999999999</v>
      </c>
    </row>
    <row r="134" spans="1:8" x14ac:dyDescent="0.25">
      <c r="A134" s="170">
        <v>8280</v>
      </c>
      <c r="B134" s="190" t="s">
        <v>1142</v>
      </c>
      <c r="C134" s="190" t="s">
        <v>1143</v>
      </c>
      <c r="D134" s="190" t="s">
        <v>1144</v>
      </c>
      <c r="E134" s="191" t="s">
        <v>1107</v>
      </c>
      <c r="F134" s="190" t="s">
        <v>1145</v>
      </c>
      <c r="G134" s="191" t="s">
        <v>902</v>
      </c>
      <c r="H134" s="171">
        <v>18</v>
      </c>
    </row>
    <row r="135" spans="1:8" x14ac:dyDescent="0.25">
      <c r="A135" s="170">
        <v>8281</v>
      </c>
      <c r="B135" s="190" t="s">
        <v>1142</v>
      </c>
      <c r="C135" s="190" t="s">
        <v>1143</v>
      </c>
      <c r="D135" s="190" t="s">
        <v>1132</v>
      </c>
      <c r="E135" s="191" t="s">
        <v>908</v>
      </c>
      <c r="F135" s="190" t="s">
        <v>1145</v>
      </c>
      <c r="G135" s="191" t="s">
        <v>902</v>
      </c>
      <c r="H135" s="171">
        <v>34.200000000000003</v>
      </c>
    </row>
    <row r="136" spans="1:8" x14ac:dyDescent="0.25">
      <c r="A136" s="170">
        <v>8282</v>
      </c>
      <c r="B136" s="190" t="s">
        <v>1142</v>
      </c>
      <c r="C136" s="190" t="s">
        <v>1143</v>
      </c>
      <c r="D136" s="190" t="s">
        <v>1146</v>
      </c>
      <c r="E136" s="191" t="s">
        <v>1122</v>
      </c>
      <c r="F136" s="190" t="s">
        <v>1145</v>
      </c>
      <c r="G136" s="191" t="s">
        <v>902</v>
      </c>
      <c r="H136" s="171">
        <v>52.7</v>
      </c>
    </row>
    <row r="137" spans="1:8" x14ac:dyDescent="0.25">
      <c r="A137" s="170">
        <v>8283</v>
      </c>
      <c r="B137" s="190" t="s">
        <v>1142</v>
      </c>
      <c r="C137" s="190" t="s">
        <v>1143</v>
      </c>
      <c r="D137" s="190" t="s">
        <v>1134</v>
      </c>
      <c r="E137" s="191" t="s">
        <v>1147</v>
      </c>
      <c r="F137" s="190" t="s">
        <v>1145</v>
      </c>
      <c r="G137" s="191" t="s">
        <v>902</v>
      </c>
      <c r="H137" s="171">
        <v>153</v>
      </c>
    </row>
    <row r="138" spans="1:8" x14ac:dyDescent="0.25">
      <c r="A138" s="170">
        <v>8284</v>
      </c>
      <c r="B138" s="190" t="s">
        <v>1142</v>
      </c>
      <c r="C138" s="190" t="s">
        <v>1143</v>
      </c>
      <c r="D138" s="190" t="s">
        <v>1148</v>
      </c>
      <c r="E138" s="193" t="s">
        <v>1149</v>
      </c>
      <c r="F138" s="190" t="s">
        <v>1145</v>
      </c>
      <c r="G138" s="191" t="s">
        <v>902</v>
      </c>
      <c r="H138" s="174">
        <v>264.5</v>
      </c>
    </row>
    <row r="139" spans="1:8" x14ac:dyDescent="0.25">
      <c r="A139" s="170">
        <v>8285</v>
      </c>
      <c r="B139" s="190" t="s">
        <v>1142</v>
      </c>
      <c r="C139" s="190" t="s">
        <v>1143</v>
      </c>
      <c r="D139" s="190" t="s">
        <v>1136</v>
      </c>
      <c r="E139" s="193" t="s">
        <v>1150</v>
      </c>
      <c r="F139" s="190" t="s">
        <v>1145</v>
      </c>
      <c r="G139" s="191" t="s">
        <v>902</v>
      </c>
      <c r="H139" s="171">
        <v>223.7</v>
      </c>
    </row>
    <row r="140" spans="1:8" x14ac:dyDescent="0.25">
      <c r="A140" s="170">
        <v>8286</v>
      </c>
      <c r="B140" s="190" t="s">
        <v>1142</v>
      </c>
      <c r="C140" s="190" t="s">
        <v>1143</v>
      </c>
      <c r="D140" s="191" t="s">
        <v>1151</v>
      </c>
      <c r="E140" s="193" t="s">
        <v>1152</v>
      </c>
      <c r="F140" s="190" t="s">
        <v>1145</v>
      </c>
      <c r="G140" s="191" t="s">
        <v>902</v>
      </c>
      <c r="H140" s="171">
        <v>455</v>
      </c>
    </row>
    <row r="141" spans="1:8" x14ac:dyDescent="0.25">
      <c r="A141" s="170">
        <v>8287</v>
      </c>
      <c r="B141" s="190" t="s">
        <v>1153</v>
      </c>
      <c r="C141" s="190" t="s">
        <v>1154</v>
      </c>
      <c r="D141" s="192"/>
      <c r="E141" s="176">
        <v>184</v>
      </c>
      <c r="F141" s="192"/>
      <c r="G141" s="191" t="s">
        <v>902</v>
      </c>
      <c r="H141" s="171">
        <v>105.46</v>
      </c>
    </row>
    <row r="142" spans="1:8" x14ac:dyDescent="0.25">
      <c r="A142" s="170">
        <v>8288</v>
      </c>
      <c r="B142" s="190" t="s">
        <v>1153</v>
      </c>
      <c r="C142" s="190" t="s">
        <v>1155</v>
      </c>
      <c r="D142" s="192"/>
      <c r="E142" s="176">
        <v>238</v>
      </c>
      <c r="F142" s="192"/>
      <c r="G142" s="191" t="s">
        <v>902</v>
      </c>
      <c r="H142" s="171">
        <v>113.2</v>
      </c>
    </row>
    <row r="143" spans="1:8" x14ac:dyDescent="0.25">
      <c r="A143" s="170">
        <v>8289</v>
      </c>
      <c r="B143" s="190" t="s">
        <v>1153</v>
      </c>
      <c r="C143" s="190" t="s">
        <v>1156</v>
      </c>
      <c r="D143" s="192"/>
      <c r="E143" s="176">
        <v>230</v>
      </c>
      <c r="F143" s="192"/>
      <c r="G143" s="191" t="s">
        <v>902</v>
      </c>
      <c r="H143" s="171">
        <v>88.8</v>
      </c>
    </row>
    <row r="144" spans="1:8" x14ac:dyDescent="0.25">
      <c r="A144" s="170">
        <v>8290</v>
      </c>
      <c r="B144" s="190" t="s">
        <v>1157</v>
      </c>
      <c r="C144" s="190" t="s">
        <v>1158</v>
      </c>
      <c r="D144" s="191" t="s">
        <v>1159</v>
      </c>
      <c r="E144" s="193" t="s">
        <v>1160</v>
      </c>
      <c r="F144" s="192"/>
      <c r="G144" s="191" t="s">
        <v>902</v>
      </c>
      <c r="H144" s="171">
        <v>4.8</v>
      </c>
    </row>
    <row r="145" spans="1:8" x14ac:dyDescent="0.25">
      <c r="A145" s="170">
        <v>8300</v>
      </c>
      <c r="B145" s="190" t="s">
        <v>1161</v>
      </c>
      <c r="C145" s="190" t="s">
        <v>1131</v>
      </c>
      <c r="D145" s="191" t="s">
        <v>1162</v>
      </c>
      <c r="E145" s="193" t="s">
        <v>1163</v>
      </c>
      <c r="F145" s="192"/>
      <c r="G145" s="191" t="s">
        <v>902</v>
      </c>
      <c r="H145" s="171">
        <v>13</v>
      </c>
    </row>
    <row r="146" spans="1:8" x14ac:dyDescent="0.25">
      <c r="A146" s="170">
        <v>8301</v>
      </c>
      <c r="B146" s="190" t="s">
        <v>1161</v>
      </c>
      <c r="C146" s="190" t="s">
        <v>1131</v>
      </c>
      <c r="D146" s="191" t="s">
        <v>1164</v>
      </c>
      <c r="E146" s="193" t="s">
        <v>908</v>
      </c>
      <c r="F146" s="192"/>
      <c r="G146" s="191" t="s">
        <v>902</v>
      </c>
      <c r="H146" s="171">
        <v>18.5</v>
      </c>
    </row>
    <row r="147" spans="1:8" x14ac:dyDescent="0.25">
      <c r="A147" s="170">
        <v>8302</v>
      </c>
      <c r="B147" s="190" t="s">
        <v>1161</v>
      </c>
      <c r="C147" s="190" t="s">
        <v>1131</v>
      </c>
      <c r="D147" s="191" t="s">
        <v>1165</v>
      </c>
      <c r="E147" s="193" t="s">
        <v>1166</v>
      </c>
      <c r="F147" s="192"/>
      <c r="G147" s="191" t="s">
        <v>902</v>
      </c>
      <c r="H147" s="171">
        <v>24</v>
      </c>
    </row>
    <row r="148" spans="1:8" x14ac:dyDescent="0.25">
      <c r="A148" s="170">
        <v>8303</v>
      </c>
      <c r="B148" s="190" t="s">
        <v>1161</v>
      </c>
      <c r="C148" s="190" t="s">
        <v>1131</v>
      </c>
      <c r="D148" s="191" t="s">
        <v>1167</v>
      </c>
      <c r="E148" s="193" t="s">
        <v>1168</v>
      </c>
      <c r="F148" s="192"/>
      <c r="G148" s="191" t="s">
        <v>902</v>
      </c>
      <c r="H148" s="171">
        <v>51.4</v>
      </c>
    </row>
    <row r="149" spans="1:8" x14ac:dyDescent="0.25">
      <c r="A149" s="170">
        <v>8306</v>
      </c>
      <c r="B149" s="190" t="s">
        <v>1169</v>
      </c>
      <c r="C149" s="190" t="s">
        <v>1170</v>
      </c>
      <c r="D149" s="191" t="s">
        <v>1171</v>
      </c>
      <c r="E149" s="177">
        <v>99.9</v>
      </c>
      <c r="F149" s="192"/>
      <c r="G149" s="191" t="s">
        <v>902</v>
      </c>
      <c r="H149" s="171">
        <v>27.9</v>
      </c>
    </row>
    <row r="150" spans="1:8" x14ac:dyDescent="0.25">
      <c r="A150" s="170">
        <v>8307</v>
      </c>
      <c r="B150" s="190" t="s">
        <v>1172</v>
      </c>
      <c r="C150" s="190" t="s">
        <v>1173</v>
      </c>
      <c r="D150" s="192"/>
      <c r="E150" s="177">
        <v>99.9</v>
      </c>
      <c r="F150" s="192"/>
      <c r="G150" s="191" t="s">
        <v>902</v>
      </c>
      <c r="H150" s="171">
        <v>30.15</v>
      </c>
    </row>
    <row r="151" spans="1:8" x14ac:dyDescent="0.25">
      <c r="A151" s="170">
        <v>8308</v>
      </c>
      <c r="B151" s="190" t="s">
        <v>1172</v>
      </c>
      <c r="C151" s="190" t="s">
        <v>1174</v>
      </c>
      <c r="D151" s="192"/>
      <c r="E151" s="177">
        <v>99.9</v>
      </c>
      <c r="F151" s="192"/>
      <c r="G151" s="191" t="s">
        <v>902</v>
      </c>
      <c r="H151" s="171">
        <v>35.799999999999997</v>
      </c>
    </row>
    <row r="152" spans="1:8" x14ac:dyDescent="0.25">
      <c r="A152" s="170">
        <v>8309</v>
      </c>
      <c r="B152" s="190" t="s">
        <v>1175</v>
      </c>
      <c r="C152" s="190" t="s">
        <v>1176</v>
      </c>
      <c r="D152" s="192"/>
      <c r="E152" s="192"/>
      <c r="F152" s="192"/>
      <c r="G152" s="191" t="s">
        <v>902</v>
      </c>
      <c r="H152" s="171">
        <v>3.46</v>
      </c>
    </row>
    <row r="153" spans="1:8" x14ac:dyDescent="0.25">
      <c r="A153" s="170">
        <v>8310</v>
      </c>
      <c r="B153" s="190" t="s">
        <v>1177</v>
      </c>
      <c r="C153" s="190" t="s">
        <v>1178</v>
      </c>
      <c r="D153" s="190" t="s">
        <v>1179</v>
      </c>
      <c r="E153" s="193" t="s">
        <v>900</v>
      </c>
      <c r="F153" s="192"/>
      <c r="G153" s="191" t="s">
        <v>902</v>
      </c>
      <c r="H153" s="171">
        <v>3.35</v>
      </c>
    </row>
    <row r="154" spans="1:8" x14ac:dyDescent="0.25">
      <c r="A154" s="170">
        <v>8311</v>
      </c>
      <c r="B154" s="190" t="s">
        <v>1177</v>
      </c>
      <c r="C154" s="190" t="s">
        <v>1178</v>
      </c>
      <c r="D154" s="191" t="s">
        <v>1180</v>
      </c>
      <c r="E154" s="193" t="s">
        <v>1181</v>
      </c>
      <c r="F154" s="192"/>
      <c r="G154" s="191" t="s">
        <v>902</v>
      </c>
      <c r="H154" s="171">
        <v>7.45</v>
      </c>
    </row>
    <row r="155" spans="1:8" x14ac:dyDescent="0.25">
      <c r="A155" s="170">
        <v>8312</v>
      </c>
      <c r="B155" s="190" t="s">
        <v>1177</v>
      </c>
      <c r="C155" s="190" t="s">
        <v>1178</v>
      </c>
      <c r="D155" s="191" t="s">
        <v>1182</v>
      </c>
      <c r="E155" s="193" t="s">
        <v>1088</v>
      </c>
      <c r="F155" s="192"/>
      <c r="G155" s="191" t="s">
        <v>902</v>
      </c>
      <c r="H155" s="171">
        <v>15</v>
      </c>
    </row>
    <row r="156" spans="1:8" x14ac:dyDescent="0.25">
      <c r="A156" s="170">
        <v>8313</v>
      </c>
      <c r="B156" s="190" t="s">
        <v>1177</v>
      </c>
      <c r="C156" s="190" t="s">
        <v>1178</v>
      </c>
      <c r="D156" s="191" t="s">
        <v>1183</v>
      </c>
      <c r="E156" s="193" t="s">
        <v>1091</v>
      </c>
      <c r="F156" s="192"/>
      <c r="G156" s="191" t="s">
        <v>902</v>
      </c>
      <c r="H156" s="171">
        <v>34.950000000000003</v>
      </c>
    </row>
    <row r="157" spans="1:8" x14ac:dyDescent="0.25">
      <c r="A157" s="170">
        <v>8314</v>
      </c>
      <c r="B157" s="190" t="s">
        <v>1177</v>
      </c>
      <c r="C157" s="190" t="s">
        <v>1178</v>
      </c>
      <c r="D157" s="191" t="s">
        <v>1184</v>
      </c>
      <c r="E157" s="193" t="s">
        <v>1097</v>
      </c>
      <c r="F157" s="192"/>
      <c r="G157" s="191" t="s">
        <v>902</v>
      </c>
      <c r="H157" s="171">
        <v>50</v>
      </c>
    </row>
    <row r="158" spans="1:8" x14ac:dyDescent="0.25">
      <c r="A158" s="170">
        <v>8315</v>
      </c>
      <c r="B158" s="190" t="s">
        <v>1177</v>
      </c>
      <c r="C158" s="190" t="s">
        <v>1178</v>
      </c>
      <c r="D158" s="191" t="s">
        <v>1185</v>
      </c>
      <c r="E158" s="193" t="s">
        <v>1053</v>
      </c>
      <c r="F158" s="192"/>
      <c r="G158" s="191" t="s">
        <v>902</v>
      </c>
      <c r="H158" s="171">
        <v>62.45</v>
      </c>
    </row>
    <row r="159" spans="1:8" x14ac:dyDescent="0.25">
      <c r="A159" s="170">
        <v>8316</v>
      </c>
      <c r="B159" s="190" t="s">
        <v>1177</v>
      </c>
      <c r="C159" s="190" t="s">
        <v>1178</v>
      </c>
      <c r="D159" s="191" t="s">
        <v>1186</v>
      </c>
      <c r="E159" s="193" t="s">
        <v>1112</v>
      </c>
      <c r="F159" s="192"/>
      <c r="G159" s="191" t="s">
        <v>902</v>
      </c>
      <c r="H159" s="171">
        <v>80.400000000000006</v>
      </c>
    </row>
    <row r="160" spans="1:8" x14ac:dyDescent="0.25">
      <c r="A160" s="170">
        <v>8317</v>
      </c>
      <c r="B160" s="190" t="s">
        <v>1177</v>
      </c>
      <c r="C160" s="190" t="s">
        <v>1178</v>
      </c>
      <c r="D160" s="191" t="s">
        <v>1187</v>
      </c>
      <c r="E160" s="193" t="s">
        <v>916</v>
      </c>
      <c r="F160" s="192"/>
      <c r="G160" s="191" t="s">
        <v>902</v>
      </c>
      <c r="H160" s="171">
        <v>90.5</v>
      </c>
    </row>
    <row r="161" spans="1:8" x14ac:dyDescent="0.25">
      <c r="A161" s="170">
        <v>8318</v>
      </c>
      <c r="B161" s="190" t="s">
        <v>1177</v>
      </c>
      <c r="C161" s="190" t="s">
        <v>1178</v>
      </c>
      <c r="D161" s="191" t="s">
        <v>1188</v>
      </c>
      <c r="E161" s="193" t="s">
        <v>1189</v>
      </c>
      <c r="F161" s="192"/>
      <c r="G161" s="191" t="s">
        <v>902</v>
      </c>
      <c r="H161" s="171">
        <v>153.30000000000001</v>
      </c>
    </row>
    <row r="162" spans="1:8" x14ac:dyDescent="0.25">
      <c r="A162" s="170">
        <v>8319</v>
      </c>
      <c r="B162" s="190" t="s">
        <v>1177</v>
      </c>
      <c r="C162" s="190" t="s">
        <v>1178</v>
      </c>
      <c r="D162" s="191" t="s">
        <v>1190</v>
      </c>
      <c r="E162" s="193" t="s">
        <v>1152</v>
      </c>
      <c r="F162" s="192"/>
      <c r="G162" s="191" t="s">
        <v>902</v>
      </c>
      <c r="H162" s="171">
        <v>222</v>
      </c>
    </row>
    <row r="163" spans="1:8" x14ac:dyDescent="0.25">
      <c r="A163" s="170">
        <v>8320</v>
      </c>
      <c r="B163" s="190" t="s">
        <v>1177</v>
      </c>
      <c r="C163" s="190" t="s">
        <v>1178</v>
      </c>
      <c r="D163" s="191" t="s">
        <v>1191</v>
      </c>
      <c r="E163" s="193" t="s">
        <v>1192</v>
      </c>
      <c r="F163" s="190" t="s">
        <v>1193</v>
      </c>
      <c r="G163" s="191" t="s">
        <v>902</v>
      </c>
      <c r="H163" s="171">
        <v>349</v>
      </c>
    </row>
    <row r="164" spans="1:8" x14ac:dyDescent="0.25">
      <c r="A164" s="170">
        <v>8321</v>
      </c>
      <c r="B164" s="190" t="s">
        <v>1177</v>
      </c>
      <c r="C164" s="190" t="s">
        <v>1178</v>
      </c>
      <c r="D164" s="191" t="s">
        <v>1194</v>
      </c>
      <c r="E164" s="193" t="s">
        <v>1195</v>
      </c>
      <c r="F164" s="192"/>
      <c r="G164" s="191" t="s">
        <v>902</v>
      </c>
      <c r="H164" s="171">
        <v>533.75</v>
      </c>
    </row>
    <row r="165" spans="1:8" x14ac:dyDescent="0.25">
      <c r="A165" s="170">
        <v>8322</v>
      </c>
      <c r="B165" s="190" t="s">
        <v>1177</v>
      </c>
      <c r="C165" s="190" t="s">
        <v>1178</v>
      </c>
      <c r="D165" s="191" t="s">
        <v>1196</v>
      </c>
      <c r="E165" s="193" t="s">
        <v>1197</v>
      </c>
      <c r="F165" s="190" t="s">
        <v>1198</v>
      </c>
      <c r="G165" s="191" t="s">
        <v>902</v>
      </c>
      <c r="H165" s="171">
        <v>403.3</v>
      </c>
    </row>
    <row r="166" spans="1:8" x14ac:dyDescent="0.25">
      <c r="A166" s="170">
        <v>8323</v>
      </c>
      <c r="B166" s="190" t="s">
        <v>1177</v>
      </c>
      <c r="C166" s="190" t="s">
        <v>1178</v>
      </c>
      <c r="D166" s="191" t="s">
        <v>1199</v>
      </c>
      <c r="E166" s="193" t="s">
        <v>1200</v>
      </c>
      <c r="F166" s="190" t="s">
        <v>1198</v>
      </c>
      <c r="G166" s="191" t="s">
        <v>902</v>
      </c>
      <c r="H166" s="171">
        <v>511.22</v>
      </c>
    </row>
    <row r="167" spans="1:8" x14ac:dyDescent="0.25">
      <c r="A167" s="170">
        <v>8324</v>
      </c>
      <c r="B167" s="190" t="s">
        <v>1177</v>
      </c>
      <c r="C167" s="190" t="s">
        <v>1178</v>
      </c>
      <c r="D167" s="191" t="s">
        <v>1201</v>
      </c>
      <c r="E167" s="176">
        <v>2500</v>
      </c>
      <c r="F167" s="190" t="s">
        <v>1198</v>
      </c>
      <c r="G167" s="191" t="s">
        <v>902</v>
      </c>
      <c r="H167" s="171">
        <v>495.8</v>
      </c>
    </row>
    <row r="168" spans="1:8" x14ac:dyDescent="0.25">
      <c r="A168" s="170">
        <v>8325</v>
      </c>
      <c r="B168" s="190" t="s">
        <v>1177</v>
      </c>
      <c r="C168" s="190" t="s">
        <v>1178</v>
      </c>
      <c r="D168" s="191" t="s">
        <v>1202</v>
      </c>
      <c r="E168" s="170">
        <v>60</v>
      </c>
      <c r="F168" s="192"/>
      <c r="G168" s="191" t="s">
        <v>902</v>
      </c>
      <c r="H168" s="171">
        <v>14.8</v>
      </c>
    </row>
    <row r="169" spans="1:8" x14ac:dyDescent="0.25">
      <c r="A169" s="170">
        <v>8326</v>
      </c>
      <c r="B169" s="190" t="s">
        <v>1177</v>
      </c>
      <c r="C169" s="190" t="s">
        <v>1178</v>
      </c>
      <c r="D169" s="191" t="s">
        <v>1203</v>
      </c>
      <c r="E169" s="170">
        <v>40</v>
      </c>
      <c r="F169" s="192"/>
      <c r="G169" s="191" t="s">
        <v>902</v>
      </c>
      <c r="H169" s="171">
        <v>13.32</v>
      </c>
    </row>
    <row r="170" spans="1:8" x14ac:dyDescent="0.25">
      <c r="A170" s="170">
        <v>8330</v>
      </c>
      <c r="B170" s="190" t="s">
        <v>1204</v>
      </c>
      <c r="C170" s="190" t="s">
        <v>1205</v>
      </c>
      <c r="D170" s="191" t="s">
        <v>1206</v>
      </c>
      <c r="E170" s="193" t="s">
        <v>1051</v>
      </c>
      <c r="F170" s="190" t="s">
        <v>1207</v>
      </c>
      <c r="G170" s="191" t="s">
        <v>902</v>
      </c>
      <c r="H170" s="171">
        <v>43.3</v>
      </c>
    </row>
    <row r="171" spans="1:8" x14ac:dyDescent="0.25">
      <c r="A171" s="170">
        <v>8331</v>
      </c>
      <c r="B171" s="190" t="s">
        <v>1204</v>
      </c>
      <c r="C171" s="190" t="s">
        <v>1205</v>
      </c>
      <c r="D171" s="191" t="s">
        <v>1208</v>
      </c>
      <c r="E171" s="193" t="s">
        <v>918</v>
      </c>
      <c r="F171" s="190" t="s">
        <v>1207</v>
      </c>
      <c r="G171" s="191" t="s">
        <v>902</v>
      </c>
      <c r="H171" s="171">
        <v>46.5</v>
      </c>
    </row>
    <row r="172" spans="1:8" x14ac:dyDescent="0.25">
      <c r="A172" s="170">
        <v>8332</v>
      </c>
      <c r="B172" s="190" t="s">
        <v>1204</v>
      </c>
      <c r="C172" s="190" t="s">
        <v>1205</v>
      </c>
      <c r="D172" s="191" t="s">
        <v>1209</v>
      </c>
      <c r="E172" s="193" t="s">
        <v>1210</v>
      </c>
      <c r="F172" s="190" t="s">
        <v>1207</v>
      </c>
      <c r="G172" s="191" t="s">
        <v>902</v>
      </c>
      <c r="H172" s="171">
        <v>67.5</v>
      </c>
    </row>
    <row r="173" spans="1:8" x14ac:dyDescent="0.25">
      <c r="A173" s="170">
        <v>8350</v>
      </c>
      <c r="B173" s="190" t="s">
        <v>1211</v>
      </c>
      <c r="C173" s="190" t="s">
        <v>1158</v>
      </c>
      <c r="D173" s="191" t="s">
        <v>1212</v>
      </c>
      <c r="E173" s="192"/>
      <c r="F173" s="190" t="s">
        <v>1213</v>
      </c>
      <c r="G173" s="191" t="s">
        <v>902</v>
      </c>
      <c r="H173" s="171">
        <v>0.15</v>
      </c>
    </row>
    <row r="174" spans="1:8" x14ac:dyDescent="0.25">
      <c r="A174" s="170">
        <v>8351</v>
      </c>
      <c r="B174" s="190" t="s">
        <v>1211</v>
      </c>
      <c r="C174" s="190" t="s">
        <v>1158</v>
      </c>
      <c r="D174" s="191" t="s">
        <v>1214</v>
      </c>
      <c r="E174" s="192"/>
      <c r="F174" s="190" t="s">
        <v>1213</v>
      </c>
      <c r="G174" s="191" t="s">
        <v>902</v>
      </c>
      <c r="H174" s="171">
        <v>0.24</v>
      </c>
    </row>
    <row r="175" spans="1:8" x14ac:dyDescent="0.25">
      <c r="A175" s="170">
        <v>8352</v>
      </c>
      <c r="B175" s="190" t="s">
        <v>1211</v>
      </c>
      <c r="C175" s="190" t="s">
        <v>1158</v>
      </c>
      <c r="D175" s="191" t="s">
        <v>1086</v>
      </c>
      <c r="E175" s="192"/>
      <c r="F175" s="190" t="s">
        <v>1213</v>
      </c>
      <c r="G175" s="191" t="s">
        <v>902</v>
      </c>
      <c r="H175" s="171">
        <v>0.6</v>
      </c>
    </row>
    <row r="176" spans="1:8" x14ac:dyDescent="0.25">
      <c r="A176" s="170">
        <v>8353</v>
      </c>
      <c r="B176" s="190" t="s">
        <v>1211</v>
      </c>
      <c r="C176" s="190" t="s">
        <v>1158</v>
      </c>
      <c r="D176" s="191" t="s">
        <v>1215</v>
      </c>
      <c r="E176" s="192"/>
      <c r="F176" s="190" t="s">
        <v>1213</v>
      </c>
      <c r="G176" s="191" t="s">
        <v>902</v>
      </c>
      <c r="H176" s="171">
        <v>0.6</v>
      </c>
    </row>
    <row r="177" spans="1:8" x14ac:dyDescent="0.25">
      <c r="A177" s="170">
        <v>8354</v>
      </c>
      <c r="B177" s="190" t="s">
        <v>1211</v>
      </c>
      <c r="C177" s="190" t="s">
        <v>1158</v>
      </c>
      <c r="D177" s="191" t="s">
        <v>1089</v>
      </c>
      <c r="E177" s="192"/>
      <c r="F177" s="190" t="s">
        <v>1213</v>
      </c>
      <c r="G177" s="191" t="s">
        <v>902</v>
      </c>
      <c r="H177" s="171">
        <v>0.9</v>
      </c>
    </row>
    <row r="178" spans="1:8" x14ac:dyDescent="0.25">
      <c r="A178" s="170">
        <v>8355</v>
      </c>
      <c r="B178" s="190" t="s">
        <v>1211</v>
      </c>
      <c r="C178" s="190" t="s">
        <v>1158</v>
      </c>
      <c r="D178" s="191" t="s">
        <v>927</v>
      </c>
      <c r="E178" s="192"/>
      <c r="F178" s="190" t="s">
        <v>1213</v>
      </c>
      <c r="G178" s="191" t="s">
        <v>902</v>
      </c>
      <c r="H178" s="171">
        <v>1.7</v>
      </c>
    </row>
    <row r="179" spans="1:8" x14ac:dyDescent="0.25">
      <c r="A179" s="170">
        <v>8356</v>
      </c>
      <c r="B179" s="190" t="s">
        <v>1216</v>
      </c>
      <c r="C179" s="190" t="s">
        <v>1158</v>
      </c>
      <c r="D179" s="191" t="s">
        <v>1212</v>
      </c>
      <c r="E179" s="192"/>
      <c r="F179" s="190" t="s">
        <v>1213</v>
      </c>
      <c r="G179" s="191" t="s">
        <v>902</v>
      </c>
      <c r="H179" s="171">
        <v>0.3</v>
      </c>
    </row>
    <row r="180" spans="1:8" x14ac:dyDescent="0.25">
      <c r="A180" s="170">
        <v>8357</v>
      </c>
      <c r="B180" s="190" t="s">
        <v>1216</v>
      </c>
      <c r="C180" s="190" t="s">
        <v>1158</v>
      </c>
      <c r="D180" s="191" t="s">
        <v>1214</v>
      </c>
      <c r="E180" s="192"/>
      <c r="F180" s="190" t="s">
        <v>1213</v>
      </c>
      <c r="G180" s="191" t="s">
        <v>902</v>
      </c>
      <c r="H180" s="171">
        <v>0.35</v>
      </c>
    </row>
    <row r="181" spans="1:8" x14ac:dyDescent="0.25">
      <c r="A181" s="170">
        <v>8358</v>
      </c>
      <c r="B181" s="190" t="s">
        <v>1216</v>
      </c>
      <c r="C181" s="190" t="s">
        <v>1158</v>
      </c>
      <c r="D181" s="191" t="s">
        <v>1086</v>
      </c>
      <c r="E181" s="192"/>
      <c r="F181" s="190" t="s">
        <v>1213</v>
      </c>
      <c r="G181" s="191" t="s">
        <v>902</v>
      </c>
      <c r="H181" s="171">
        <v>1.1499999999999999</v>
      </c>
    </row>
    <row r="182" spans="1:8" x14ac:dyDescent="0.25">
      <c r="A182" s="170">
        <v>8359</v>
      </c>
      <c r="B182" s="190" t="s">
        <v>1216</v>
      </c>
      <c r="C182" s="190" t="s">
        <v>1158</v>
      </c>
      <c r="D182" s="191" t="s">
        <v>1215</v>
      </c>
      <c r="E182" s="192"/>
      <c r="F182" s="190" t="s">
        <v>1213</v>
      </c>
      <c r="G182" s="191" t="s">
        <v>902</v>
      </c>
      <c r="H182" s="171">
        <v>1.1000000000000001</v>
      </c>
    </row>
    <row r="183" spans="1:8" x14ac:dyDescent="0.25">
      <c r="A183" s="170">
        <v>8360</v>
      </c>
      <c r="B183" s="190" t="s">
        <v>1216</v>
      </c>
      <c r="C183" s="190" t="s">
        <v>1158</v>
      </c>
      <c r="D183" s="191" t="s">
        <v>1089</v>
      </c>
      <c r="E183" s="192"/>
      <c r="F183" s="190" t="s">
        <v>1213</v>
      </c>
      <c r="G183" s="191" t="s">
        <v>902</v>
      </c>
      <c r="H183" s="171">
        <v>1.7</v>
      </c>
    </row>
    <row r="184" spans="1:8" x14ac:dyDescent="0.25">
      <c r="A184" s="170">
        <v>8361</v>
      </c>
      <c r="B184" s="190" t="s">
        <v>1216</v>
      </c>
      <c r="C184" s="190" t="s">
        <v>1158</v>
      </c>
      <c r="D184" s="191" t="s">
        <v>927</v>
      </c>
      <c r="E184" s="192"/>
      <c r="F184" s="190" t="s">
        <v>1213</v>
      </c>
      <c r="G184" s="191" t="s">
        <v>902</v>
      </c>
      <c r="H184" s="171">
        <v>3.15</v>
      </c>
    </row>
    <row r="185" spans="1:8" x14ac:dyDescent="0.25">
      <c r="A185" s="170">
        <v>8380</v>
      </c>
      <c r="B185" s="190" t="s">
        <v>1217</v>
      </c>
      <c r="C185" s="190" t="s">
        <v>1143</v>
      </c>
      <c r="D185" s="190" t="s">
        <v>1144</v>
      </c>
      <c r="E185" s="193" t="s">
        <v>1218</v>
      </c>
      <c r="F185" s="190" t="s">
        <v>1219</v>
      </c>
      <c r="G185" s="191" t="s">
        <v>902</v>
      </c>
      <c r="H185" s="171">
        <v>14.66</v>
      </c>
    </row>
    <row r="186" spans="1:8" x14ac:dyDescent="0.25">
      <c r="A186" s="170">
        <v>8381</v>
      </c>
      <c r="B186" s="190" t="s">
        <v>1217</v>
      </c>
      <c r="C186" s="190" t="s">
        <v>1143</v>
      </c>
      <c r="D186" s="191" t="s">
        <v>1220</v>
      </c>
      <c r="E186" s="191" t="s">
        <v>1163</v>
      </c>
      <c r="F186" s="190" t="s">
        <v>1219</v>
      </c>
      <c r="G186" s="191" t="s">
        <v>902</v>
      </c>
      <c r="H186" s="174">
        <v>34.299999999999997</v>
      </c>
    </row>
    <row r="187" spans="1:8" x14ac:dyDescent="0.25">
      <c r="A187" s="170">
        <v>8382</v>
      </c>
      <c r="B187" s="190" t="s">
        <v>1217</v>
      </c>
      <c r="C187" s="190" t="s">
        <v>1143</v>
      </c>
      <c r="D187" s="191" t="s">
        <v>1221</v>
      </c>
      <c r="E187" s="191" t="s">
        <v>1222</v>
      </c>
      <c r="F187" s="190" t="s">
        <v>1219</v>
      </c>
      <c r="G187" s="191" t="s">
        <v>902</v>
      </c>
      <c r="H187" s="171">
        <v>68.099999999999994</v>
      </c>
    </row>
    <row r="188" spans="1:8" x14ac:dyDescent="0.25">
      <c r="A188" s="170">
        <v>8383</v>
      </c>
      <c r="B188" s="190" t="s">
        <v>1217</v>
      </c>
      <c r="C188" s="190" t="s">
        <v>1143</v>
      </c>
      <c r="D188" s="191" t="s">
        <v>1223</v>
      </c>
      <c r="E188" s="191" t="s">
        <v>1224</v>
      </c>
      <c r="F188" s="190" t="s">
        <v>1219</v>
      </c>
      <c r="G188" s="191" t="s">
        <v>902</v>
      </c>
      <c r="H188" s="171">
        <v>101.3</v>
      </c>
    </row>
    <row r="189" spans="1:8" x14ac:dyDescent="0.25">
      <c r="A189" s="170">
        <v>8384</v>
      </c>
      <c r="B189" s="190" t="s">
        <v>1217</v>
      </c>
      <c r="C189" s="190" t="s">
        <v>1143</v>
      </c>
      <c r="D189" s="191" t="s">
        <v>1225</v>
      </c>
      <c r="E189" s="191" t="s">
        <v>1226</v>
      </c>
      <c r="F189" s="190" t="s">
        <v>1219</v>
      </c>
      <c r="G189" s="191" t="s">
        <v>902</v>
      </c>
      <c r="H189" s="171">
        <v>120</v>
      </c>
    </row>
    <row r="190" spans="1:8" x14ac:dyDescent="0.25">
      <c r="A190" s="170">
        <v>8390</v>
      </c>
      <c r="B190" s="190" t="s">
        <v>1227</v>
      </c>
      <c r="C190" s="190" t="s">
        <v>1143</v>
      </c>
      <c r="D190" s="190" t="s">
        <v>1144</v>
      </c>
      <c r="E190" s="191" t="s">
        <v>1228</v>
      </c>
      <c r="F190" s="192"/>
      <c r="G190" s="191" t="s">
        <v>902</v>
      </c>
      <c r="H190" s="171">
        <v>20.100000000000001</v>
      </c>
    </row>
    <row r="191" spans="1:8" x14ac:dyDescent="0.25">
      <c r="A191" s="170">
        <v>8391</v>
      </c>
      <c r="B191" s="190" t="s">
        <v>1227</v>
      </c>
      <c r="C191" s="190" t="s">
        <v>1143</v>
      </c>
      <c r="D191" s="191" t="s">
        <v>1220</v>
      </c>
      <c r="E191" s="191" t="s">
        <v>1163</v>
      </c>
      <c r="F191" s="192"/>
      <c r="G191" s="191" t="s">
        <v>902</v>
      </c>
      <c r="H191" s="171">
        <v>36.9</v>
      </c>
    </row>
    <row r="192" spans="1:8" x14ac:dyDescent="0.25">
      <c r="A192" s="170">
        <v>8392</v>
      </c>
      <c r="B192" s="190" t="s">
        <v>1227</v>
      </c>
      <c r="C192" s="190" t="s">
        <v>1143</v>
      </c>
      <c r="D192" s="191" t="s">
        <v>1221</v>
      </c>
      <c r="E192" s="191" t="s">
        <v>1121</v>
      </c>
      <c r="F192" s="190" t="s">
        <v>1229</v>
      </c>
      <c r="G192" s="191" t="s">
        <v>902</v>
      </c>
      <c r="H192" s="171">
        <v>35.5</v>
      </c>
    </row>
    <row r="193" spans="1:8" x14ac:dyDescent="0.25">
      <c r="A193" s="170">
        <v>8393</v>
      </c>
      <c r="B193" s="190" t="s">
        <v>1227</v>
      </c>
      <c r="C193" s="190" t="s">
        <v>1143</v>
      </c>
      <c r="D193" s="191" t="s">
        <v>1223</v>
      </c>
      <c r="E193" s="191" t="s">
        <v>1230</v>
      </c>
      <c r="F193" s="192"/>
      <c r="G193" s="191" t="s">
        <v>902</v>
      </c>
      <c r="H193" s="171">
        <v>43.85</v>
      </c>
    </row>
    <row r="194" spans="1:8" x14ac:dyDescent="0.25">
      <c r="A194" s="170">
        <v>8394</v>
      </c>
      <c r="B194" s="190" t="s">
        <v>1227</v>
      </c>
      <c r="C194" s="190" t="s">
        <v>1143</v>
      </c>
      <c r="D194" s="191" t="s">
        <v>1225</v>
      </c>
      <c r="E194" s="191" t="s">
        <v>1092</v>
      </c>
      <c r="F194" s="192"/>
      <c r="G194" s="191" t="s">
        <v>902</v>
      </c>
      <c r="H194" s="171">
        <v>59.3</v>
      </c>
    </row>
    <row r="195" spans="1:8" x14ac:dyDescent="0.25">
      <c r="A195" s="170">
        <v>8395</v>
      </c>
      <c r="B195" s="190" t="s">
        <v>1227</v>
      </c>
      <c r="C195" s="190" t="s">
        <v>1143</v>
      </c>
      <c r="D195" s="191" t="s">
        <v>1231</v>
      </c>
      <c r="E195" s="191" t="s">
        <v>953</v>
      </c>
      <c r="F195" s="192"/>
      <c r="G195" s="191" t="s">
        <v>902</v>
      </c>
      <c r="H195" s="171">
        <v>64</v>
      </c>
    </row>
    <row r="196" spans="1:8" x14ac:dyDescent="0.25">
      <c r="A196" s="170">
        <v>8396</v>
      </c>
      <c r="B196" s="190" t="s">
        <v>1227</v>
      </c>
      <c r="C196" s="190" t="s">
        <v>1143</v>
      </c>
      <c r="D196" s="191" t="s">
        <v>1232</v>
      </c>
      <c r="E196" s="191" t="s">
        <v>1233</v>
      </c>
      <c r="F196" s="192"/>
      <c r="G196" s="191" t="s">
        <v>902</v>
      </c>
      <c r="H196" s="171">
        <v>104</v>
      </c>
    </row>
    <row r="197" spans="1:8" x14ac:dyDescent="0.25">
      <c r="A197" s="170">
        <v>8397</v>
      </c>
      <c r="B197" s="190" t="s">
        <v>1227</v>
      </c>
      <c r="C197" s="190" t="s">
        <v>1143</v>
      </c>
      <c r="D197" s="191" t="s">
        <v>1234</v>
      </c>
      <c r="E197" s="191" t="s">
        <v>1123</v>
      </c>
      <c r="F197" s="192"/>
      <c r="G197" s="191" t="s">
        <v>902</v>
      </c>
      <c r="H197" s="171">
        <v>124.5</v>
      </c>
    </row>
    <row r="198" spans="1:8" x14ac:dyDescent="0.25">
      <c r="A198" s="170">
        <v>8398</v>
      </c>
      <c r="B198" s="190" t="s">
        <v>1227</v>
      </c>
      <c r="C198" s="190" t="s">
        <v>1143</v>
      </c>
      <c r="D198" s="191" t="s">
        <v>1235</v>
      </c>
      <c r="E198" s="191" t="s">
        <v>1236</v>
      </c>
      <c r="F198" s="192"/>
      <c r="G198" s="191" t="s">
        <v>902</v>
      </c>
      <c r="H198" s="171">
        <v>171.4</v>
      </c>
    </row>
    <row r="199" spans="1:8" x14ac:dyDescent="0.25">
      <c r="A199" s="170">
        <v>8401</v>
      </c>
      <c r="B199" s="190" t="s">
        <v>1237</v>
      </c>
      <c r="C199" s="190" t="s">
        <v>1143</v>
      </c>
      <c r="D199" s="190" t="s">
        <v>1238</v>
      </c>
      <c r="E199" s="191" t="s">
        <v>1239</v>
      </c>
      <c r="F199" s="190" t="s">
        <v>1240</v>
      </c>
      <c r="G199" s="191" t="s">
        <v>902</v>
      </c>
      <c r="H199" s="171">
        <v>33.729999999999997</v>
      </c>
    </row>
    <row r="200" spans="1:8" x14ac:dyDescent="0.25">
      <c r="A200" s="170">
        <v>8410</v>
      </c>
      <c r="B200" s="190" t="s">
        <v>1241</v>
      </c>
      <c r="C200" s="190" t="s">
        <v>1242</v>
      </c>
      <c r="D200" s="191" t="s">
        <v>1243</v>
      </c>
      <c r="E200" s="192"/>
      <c r="F200" s="192"/>
      <c r="G200" s="191" t="s">
        <v>902</v>
      </c>
      <c r="H200" s="171">
        <v>3.05</v>
      </c>
    </row>
    <row r="201" spans="1:8" x14ac:dyDescent="0.25">
      <c r="A201" s="170">
        <v>8411</v>
      </c>
      <c r="B201" s="190" t="s">
        <v>1241</v>
      </c>
      <c r="C201" s="190" t="s">
        <v>1242</v>
      </c>
      <c r="D201" s="191" t="s">
        <v>1244</v>
      </c>
      <c r="E201" s="170">
        <v>11</v>
      </c>
      <c r="F201" s="192"/>
      <c r="G201" s="191" t="s">
        <v>902</v>
      </c>
      <c r="H201" s="171">
        <v>4</v>
      </c>
    </row>
    <row r="202" spans="1:8" x14ac:dyDescent="0.25">
      <c r="A202" s="170">
        <v>8412</v>
      </c>
      <c r="B202" s="190" t="s">
        <v>1245</v>
      </c>
      <c r="C202" s="190" t="s">
        <v>1242</v>
      </c>
      <c r="D202" s="191" t="s">
        <v>1246</v>
      </c>
      <c r="E202" s="191" t="s">
        <v>900</v>
      </c>
      <c r="F202" s="192"/>
      <c r="G202" s="191" t="s">
        <v>902</v>
      </c>
      <c r="H202" s="171">
        <v>12.7</v>
      </c>
    </row>
    <row r="203" spans="1:8" x14ac:dyDescent="0.25">
      <c r="A203" s="170">
        <v>8413</v>
      </c>
      <c r="B203" s="190" t="s">
        <v>1245</v>
      </c>
      <c r="C203" s="190" t="s">
        <v>1242</v>
      </c>
      <c r="D203" s="191" t="s">
        <v>1247</v>
      </c>
      <c r="E203" s="191" t="s">
        <v>1181</v>
      </c>
      <c r="F203" s="192"/>
      <c r="G203" s="191" t="s">
        <v>902</v>
      </c>
      <c r="H203" s="171">
        <v>19.600000000000001</v>
      </c>
    </row>
    <row r="204" spans="1:8" x14ac:dyDescent="0.25">
      <c r="A204" s="170">
        <v>8419</v>
      </c>
      <c r="B204" s="190" t="s">
        <v>1248</v>
      </c>
      <c r="C204" s="190" t="s">
        <v>1249</v>
      </c>
      <c r="D204" s="191" t="s">
        <v>1250</v>
      </c>
      <c r="E204" s="192"/>
      <c r="F204" s="192"/>
      <c r="G204" s="191" t="s">
        <v>902</v>
      </c>
      <c r="H204" s="171">
        <v>1.1000000000000001</v>
      </c>
    </row>
    <row r="205" spans="1:8" x14ac:dyDescent="0.25">
      <c r="A205" s="170">
        <v>8420</v>
      </c>
      <c r="B205" s="190" t="s">
        <v>1251</v>
      </c>
      <c r="C205" s="192"/>
      <c r="D205" s="192"/>
      <c r="E205" s="191" t="s">
        <v>1252</v>
      </c>
      <c r="F205" s="192"/>
      <c r="G205" s="191" t="s">
        <v>902</v>
      </c>
      <c r="H205" s="171">
        <v>57.45</v>
      </c>
    </row>
    <row r="206" spans="1:8" x14ac:dyDescent="0.25">
      <c r="A206" s="170">
        <v>8423</v>
      </c>
      <c r="B206" s="190" t="s">
        <v>1253</v>
      </c>
      <c r="C206" s="190" t="s">
        <v>1254</v>
      </c>
      <c r="D206" s="190" t="s">
        <v>1255</v>
      </c>
      <c r="E206" s="191" t="s">
        <v>1230</v>
      </c>
      <c r="F206" s="192"/>
      <c r="G206" s="191" t="s">
        <v>902</v>
      </c>
      <c r="H206" s="171">
        <v>85.85</v>
      </c>
    </row>
    <row r="207" spans="1:8" x14ac:dyDescent="0.25">
      <c r="A207" s="170">
        <v>8424</v>
      </c>
      <c r="B207" s="190" t="s">
        <v>1253</v>
      </c>
      <c r="C207" s="190" t="s">
        <v>1254</v>
      </c>
      <c r="D207" s="190" t="s">
        <v>1256</v>
      </c>
      <c r="E207" s="191" t="s">
        <v>1168</v>
      </c>
      <c r="F207" s="192"/>
      <c r="G207" s="191" t="s">
        <v>902</v>
      </c>
      <c r="H207" s="171">
        <v>116.6</v>
      </c>
    </row>
    <row r="208" spans="1:8" x14ac:dyDescent="0.25">
      <c r="A208" s="170">
        <v>8425</v>
      </c>
      <c r="B208" s="190" t="s">
        <v>1257</v>
      </c>
      <c r="C208" s="190" t="s">
        <v>1258</v>
      </c>
      <c r="D208" s="191" t="s">
        <v>1259</v>
      </c>
      <c r="E208" s="191" t="s">
        <v>921</v>
      </c>
      <c r="F208" s="190" t="s">
        <v>1260</v>
      </c>
      <c r="G208" s="191" t="s">
        <v>902</v>
      </c>
      <c r="H208" s="171">
        <v>4.5999999999999996</v>
      </c>
    </row>
    <row r="209" spans="1:8" x14ac:dyDescent="0.25">
      <c r="A209" s="170">
        <v>8430</v>
      </c>
      <c r="B209" s="190" t="s">
        <v>1261</v>
      </c>
      <c r="C209" s="192"/>
      <c r="D209" s="192"/>
      <c r="E209" s="192"/>
      <c r="F209" s="190" t="s">
        <v>1262</v>
      </c>
      <c r="G209" s="191" t="s">
        <v>902</v>
      </c>
      <c r="H209" s="171">
        <v>12.4</v>
      </c>
    </row>
    <row r="210" spans="1:8" x14ac:dyDescent="0.25">
      <c r="A210" s="170">
        <v>8431</v>
      </c>
      <c r="B210" s="190" t="s">
        <v>1263</v>
      </c>
      <c r="C210" s="192"/>
      <c r="D210" s="192"/>
      <c r="E210" s="191" t="s">
        <v>906</v>
      </c>
      <c r="F210" s="190" t="s">
        <v>1264</v>
      </c>
      <c r="G210" s="191" t="s">
        <v>902</v>
      </c>
      <c r="H210" s="171">
        <v>73.760000000000005</v>
      </c>
    </row>
    <row r="211" spans="1:8" x14ac:dyDescent="0.25">
      <c r="A211" s="170">
        <v>8432</v>
      </c>
      <c r="B211" s="190" t="s">
        <v>1263</v>
      </c>
      <c r="C211" s="192"/>
      <c r="D211" s="192"/>
      <c r="E211" s="191" t="s">
        <v>1091</v>
      </c>
      <c r="F211" s="190" t="s">
        <v>1264</v>
      </c>
      <c r="G211" s="191" t="s">
        <v>902</v>
      </c>
      <c r="H211" s="171">
        <v>95.1</v>
      </c>
    </row>
    <row r="212" spans="1:8" x14ac:dyDescent="0.25">
      <c r="A212" s="170">
        <v>8433</v>
      </c>
      <c r="B212" s="190" t="s">
        <v>1263</v>
      </c>
      <c r="C212" s="192"/>
      <c r="D212" s="192"/>
      <c r="E212" s="191" t="s">
        <v>1026</v>
      </c>
      <c r="F212" s="190" t="s">
        <v>1264</v>
      </c>
      <c r="G212" s="191" t="s">
        <v>902</v>
      </c>
      <c r="H212" s="171">
        <v>126.8</v>
      </c>
    </row>
    <row r="213" spans="1:8" x14ac:dyDescent="0.25">
      <c r="A213" s="170">
        <v>8434</v>
      </c>
      <c r="B213" s="190" t="s">
        <v>1263</v>
      </c>
      <c r="C213" s="192"/>
      <c r="D213" s="191" t="s">
        <v>1265</v>
      </c>
      <c r="E213" s="191" t="s">
        <v>953</v>
      </c>
      <c r="F213" s="190" t="s">
        <v>1264</v>
      </c>
      <c r="G213" s="191" t="s">
        <v>902</v>
      </c>
      <c r="H213" s="171">
        <v>209.65</v>
      </c>
    </row>
    <row r="214" spans="1:8" x14ac:dyDescent="0.25">
      <c r="A214" s="170">
        <v>8436</v>
      </c>
      <c r="B214" s="190" t="s">
        <v>1266</v>
      </c>
      <c r="C214" s="192"/>
      <c r="D214" s="192"/>
      <c r="E214" s="191" t="s">
        <v>1051</v>
      </c>
      <c r="F214" s="192"/>
      <c r="G214" s="191" t="s">
        <v>902</v>
      </c>
      <c r="H214" s="171">
        <v>96.85</v>
      </c>
    </row>
    <row r="215" spans="1:8" x14ac:dyDescent="0.25">
      <c r="A215" s="170">
        <v>8437</v>
      </c>
      <c r="B215" s="190" t="s">
        <v>1266</v>
      </c>
      <c r="C215" s="192"/>
      <c r="D215" s="192"/>
      <c r="E215" s="191" t="s">
        <v>918</v>
      </c>
      <c r="F215" s="192"/>
      <c r="G215" s="191" t="s">
        <v>902</v>
      </c>
      <c r="H215" s="171">
        <v>135</v>
      </c>
    </row>
    <row r="216" spans="1:8" x14ac:dyDescent="0.25">
      <c r="A216" s="170">
        <v>8438</v>
      </c>
      <c r="B216" s="190" t="s">
        <v>1266</v>
      </c>
      <c r="C216" s="192"/>
      <c r="D216" s="192"/>
      <c r="E216" s="191" t="s">
        <v>1092</v>
      </c>
      <c r="F216" s="192"/>
      <c r="G216" s="191" t="s">
        <v>902</v>
      </c>
      <c r="H216" s="171">
        <v>93.5</v>
      </c>
    </row>
    <row r="217" spans="1:8" x14ac:dyDescent="0.25">
      <c r="A217" s="170">
        <v>8439</v>
      </c>
      <c r="B217" s="190" t="s">
        <v>1266</v>
      </c>
      <c r="C217" s="192"/>
      <c r="D217" s="192"/>
      <c r="E217" s="191" t="s">
        <v>1267</v>
      </c>
      <c r="F217" s="192"/>
      <c r="G217" s="191" t="s">
        <v>902</v>
      </c>
      <c r="H217" s="171">
        <v>204</v>
      </c>
    </row>
    <row r="218" spans="1:8" x14ac:dyDescent="0.25">
      <c r="A218" s="170">
        <v>8440</v>
      </c>
      <c r="B218" s="190" t="s">
        <v>1268</v>
      </c>
      <c r="C218" s="190" t="s">
        <v>1269</v>
      </c>
      <c r="D218" s="191" t="s">
        <v>1270</v>
      </c>
      <c r="E218" s="191" t="s">
        <v>1271</v>
      </c>
      <c r="F218" s="192"/>
      <c r="G218" s="191" t="s">
        <v>902</v>
      </c>
      <c r="H218" s="171">
        <v>16.2</v>
      </c>
    </row>
    <row r="219" spans="1:8" x14ac:dyDescent="0.25">
      <c r="A219" s="170">
        <v>8441</v>
      </c>
      <c r="B219" s="190" t="s">
        <v>1268</v>
      </c>
      <c r="C219" s="190" t="s">
        <v>1269</v>
      </c>
      <c r="D219" s="191" t="s">
        <v>1272</v>
      </c>
      <c r="E219" s="191" t="s">
        <v>1163</v>
      </c>
      <c r="F219" s="192"/>
      <c r="G219" s="191" t="s">
        <v>902</v>
      </c>
      <c r="H219" s="171">
        <v>22.9</v>
      </c>
    </row>
    <row r="220" spans="1:8" x14ac:dyDescent="0.25">
      <c r="A220" s="170">
        <v>8442</v>
      </c>
      <c r="B220" s="190" t="s">
        <v>1268</v>
      </c>
      <c r="C220" s="190" t="s">
        <v>1269</v>
      </c>
      <c r="D220" s="191" t="s">
        <v>1273</v>
      </c>
      <c r="E220" s="191" t="s">
        <v>1274</v>
      </c>
      <c r="F220" s="192"/>
      <c r="G220" s="191" t="s">
        <v>902</v>
      </c>
      <c r="H220" s="171">
        <v>42.6</v>
      </c>
    </row>
    <row r="221" spans="1:8" x14ac:dyDescent="0.25">
      <c r="A221" s="170">
        <v>8445</v>
      </c>
      <c r="B221" s="190" t="s">
        <v>1275</v>
      </c>
      <c r="C221" s="190" t="s">
        <v>1269</v>
      </c>
      <c r="D221" s="191" t="s">
        <v>1273</v>
      </c>
      <c r="E221" s="191" t="s">
        <v>1276</v>
      </c>
      <c r="F221" s="192"/>
      <c r="G221" s="191" t="s">
        <v>902</v>
      </c>
      <c r="H221" s="171">
        <v>78.599999999999994</v>
      </c>
    </row>
    <row r="222" spans="1:8" x14ac:dyDescent="0.25">
      <c r="A222" s="170">
        <v>8446</v>
      </c>
      <c r="B222" s="190" t="s">
        <v>1277</v>
      </c>
      <c r="C222" s="190" t="s">
        <v>1269</v>
      </c>
      <c r="D222" s="191" t="s">
        <v>1278</v>
      </c>
      <c r="E222" s="192"/>
      <c r="F222" s="192"/>
      <c r="G222" s="191" t="s">
        <v>902</v>
      </c>
      <c r="H222" s="171">
        <v>4</v>
      </c>
    </row>
    <row r="223" spans="1:8" x14ac:dyDescent="0.25">
      <c r="A223" s="170">
        <v>8447</v>
      </c>
      <c r="B223" s="192" t="s">
        <v>1279</v>
      </c>
      <c r="C223" s="192" t="s">
        <v>1280</v>
      </c>
      <c r="D223" s="192"/>
      <c r="E223" s="192"/>
      <c r="F223" s="190" t="s">
        <v>1281</v>
      </c>
      <c r="G223" s="191" t="s">
        <v>902</v>
      </c>
      <c r="H223" s="171">
        <v>32.5</v>
      </c>
    </row>
    <row r="224" spans="1:8" x14ac:dyDescent="0.25">
      <c r="A224" s="170">
        <v>8450</v>
      </c>
      <c r="B224" s="190" t="s">
        <v>1282</v>
      </c>
      <c r="C224" s="190" t="s">
        <v>1283</v>
      </c>
      <c r="D224" s="191" t="s">
        <v>1284</v>
      </c>
      <c r="E224" s="192"/>
      <c r="F224" s="190" t="s">
        <v>1285</v>
      </c>
      <c r="G224" s="191" t="s">
        <v>902</v>
      </c>
      <c r="H224" s="171">
        <v>28</v>
      </c>
    </row>
    <row r="225" spans="1:8" x14ac:dyDescent="0.25">
      <c r="A225" s="170">
        <v>8451</v>
      </c>
      <c r="B225" s="190" t="s">
        <v>1282</v>
      </c>
      <c r="C225" s="190" t="s">
        <v>1283</v>
      </c>
      <c r="D225" s="191" t="s">
        <v>1286</v>
      </c>
      <c r="E225" s="192"/>
      <c r="F225" s="190" t="s">
        <v>1285</v>
      </c>
      <c r="G225" s="191" t="s">
        <v>902</v>
      </c>
      <c r="H225" s="171">
        <v>32.9</v>
      </c>
    </row>
    <row r="226" spans="1:8" x14ac:dyDescent="0.25">
      <c r="A226" s="170">
        <v>8452</v>
      </c>
      <c r="B226" s="190" t="s">
        <v>1287</v>
      </c>
      <c r="C226" s="190" t="s">
        <v>1283</v>
      </c>
      <c r="D226" s="191" t="s">
        <v>1288</v>
      </c>
      <c r="E226" s="192"/>
      <c r="F226" s="190" t="s">
        <v>1289</v>
      </c>
      <c r="G226" s="191" t="s">
        <v>902</v>
      </c>
      <c r="H226" s="171">
        <v>24.35</v>
      </c>
    </row>
    <row r="227" spans="1:8" x14ac:dyDescent="0.25">
      <c r="A227" s="170">
        <v>8453</v>
      </c>
      <c r="B227" s="190" t="s">
        <v>1287</v>
      </c>
      <c r="C227" s="190" t="s">
        <v>1283</v>
      </c>
      <c r="D227" s="191" t="s">
        <v>1288</v>
      </c>
      <c r="E227" s="192"/>
      <c r="F227" s="192" t="s">
        <v>1290</v>
      </c>
      <c r="G227" s="191" t="s">
        <v>902</v>
      </c>
      <c r="H227" s="171">
        <v>40.799999999999997</v>
      </c>
    </row>
    <row r="228" spans="1:8" x14ac:dyDescent="0.25">
      <c r="A228" s="170">
        <v>8455</v>
      </c>
      <c r="B228" s="190" t="s">
        <v>1291</v>
      </c>
      <c r="C228" s="190" t="s">
        <v>1292</v>
      </c>
      <c r="D228" s="191" t="s">
        <v>1293</v>
      </c>
      <c r="E228" s="192"/>
      <c r="F228" s="192"/>
      <c r="G228" s="191" t="s">
        <v>902</v>
      </c>
      <c r="H228" s="171">
        <v>7.35</v>
      </c>
    </row>
    <row r="229" spans="1:8" x14ac:dyDescent="0.25">
      <c r="A229" s="170">
        <v>8456</v>
      </c>
      <c r="B229" s="190" t="s">
        <v>1291</v>
      </c>
      <c r="C229" s="190" t="s">
        <v>1292</v>
      </c>
      <c r="D229" s="191" t="s">
        <v>1294</v>
      </c>
      <c r="E229" s="192"/>
      <c r="F229" s="192"/>
      <c r="G229" s="191" t="s">
        <v>902</v>
      </c>
      <c r="H229" s="171">
        <v>10.45</v>
      </c>
    </row>
    <row r="230" spans="1:8" x14ac:dyDescent="0.25">
      <c r="A230" s="170">
        <v>8457</v>
      </c>
      <c r="B230" s="190" t="s">
        <v>1291</v>
      </c>
      <c r="C230" s="190" t="s">
        <v>1292</v>
      </c>
      <c r="D230" s="191" t="s">
        <v>1295</v>
      </c>
      <c r="E230" s="192"/>
      <c r="F230" s="192"/>
      <c r="G230" s="191" t="s">
        <v>902</v>
      </c>
      <c r="H230" s="171">
        <v>13.15</v>
      </c>
    </row>
    <row r="231" spans="1:8" x14ac:dyDescent="0.25">
      <c r="A231" s="170">
        <v>8458</v>
      </c>
      <c r="B231" s="190" t="s">
        <v>1296</v>
      </c>
      <c r="C231" s="190" t="s">
        <v>1131</v>
      </c>
      <c r="D231" s="191" t="s">
        <v>1231</v>
      </c>
      <c r="E231" s="191" t="s">
        <v>1297</v>
      </c>
      <c r="F231" s="190" t="s">
        <v>1260</v>
      </c>
      <c r="G231" s="191" t="s">
        <v>902</v>
      </c>
      <c r="H231" s="171">
        <v>6</v>
      </c>
    </row>
    <row r="232" spans="1:8" x14ac:dyDescent="0.25">
      <c r="A232" s="170">
        <v>8469</v>
      </c>
      <c r="B232" s="190" t="s">
        <v>1298</v>
      </c>
      <c r="C232" s="190" t="s">
        <v>1299</v>
      </c>
      <c r="D232" s="191" t="s">
        <v>1300</v>
      </c>
      <c r="E232" s="191" t="s">
        <v>1301</v>
      </c>
      <c r="F232" s="190" t="s">
        <v>1302</v>
      </c>
      <c r="G232" s="191" t="s">
        <v>902</v>
      </c>
      <c r="H232" s="171">
        <v>7.25</v>
      </c>
    </row>
    <row r="233" spans="1:8" x14ac:dyDescent="0.25">
      <c r="A233" s="170">
        <v>8470</v>
      </c>
      <c r="B233" s="190" t="s">
        <v>1303</v>
      </c>
      <c r="C233" s="190" t="s">
        <v>1304</v>
      </c>
      <c r="D233" s="191" t="s">
        <v>1305</v>
      </c>
      <c r="E233" s="191" t="s">
        <v>1306</v>
      </c>
      <c r="F233" s="190" t="s">
        <v>1307</v>
      </c>
      <c r="G233" s="191" t="s">
        <v>902</v>
      </c>
      <c r="H233" s="171">
        <v>6.1</v>
      </c>
    </row>
    <row r="234" spans="1:8" x14ac:dyDescent="0.25">
      <c r="A234" s="170">
        <v>8471</v>
      </c>
      <c r="B234" s="190" t="s">
        <v>1303</v>
      </c>
      <c r="C234" s="190" t="s">
        <v>1308</v>
      </c>
      <c r="D234" s="191" t="s">
        <v>1309</v>
      </c>
      <c r="E234" s="191" t="s">
        <v>928</v>
      </c>
      <c r="F234" s="190" t="s">
        <v>1307</v>
      </c>
      <c r="G234" s="191" t="s">
        <v>902</v>
      </c>
      <c r="H234" s="171">
        <v>6.75</v>
      </c>
    </row>
    <row r="235" spans="1:8" x14ac:dyDescent="0.25">
      <c r="A235" s="170">
        <v>8472</v>
      </c>
      <c r="B235" s="190" t="s">
        <v>1303</v>
      </c>
      <c r="C235" s="190" t="s">
        <v>1310</v>
      </c>
      <c r="D235" s="191" t="s">
        <v>1311</v>
      </c>
      <c r="E235" s="191" t="s">
        <v>900</v>
      </c>
      <c r="F235" s="190" t="s">
        <v>1307</v>
      </c>
      <c r="G235" s="191" t="s">
        <v>902</v>
      </c>
      <c r="H235" s="171">
        <v>7.99</v>
      </c>
    </row>
    <row r="236" spans="1:8" x14ac:dyDescent="0.25">
      <c r="A236" s="170">
        <v>8473</v>
      </c>
      <c r="B236" s="190" t="s">
        <v>1303</v>
      </c>
      <c r="C236" s="192"/>
      <c r="D236" s="192"/>
      <c r="E236" s="191" t="s">
        <v>1312</v>
      </c>
      <c r="F236" s="190" t="s">
        <v>1307</v>
      </c>
      <c r="G236" s="191" t="s">
        <v>902</v>
      </c>
      <c r="H236" s="171">
        <v>10.3</v>
      </c>
    </row>
    <row r="237" spans="1:8" x14ac:dyDescent="0.25">
      <c r="A237" s="170">
        <v>8474</v>
      </c>
      <c r="B237" s="190" t="s">
        <v>1303</v>
      </c>
      <c r="C237" s="192"/>
      <c r="D237" s="192"/>
      <c r="E237" s="191" t="s">
        <v>1181</v>
      </c>
      <c r="F237" s="190" t="s">
        <v>1307</v>
      </c>
      <c r="G237" s="191" t="s">
        <v>902</v>
      </c>
      <c r="H237" s="171">
        <v>13.6</v>
      </c>
    </row>
    <row r="238" spans="1:8" x14ac:dyDescent="0.25">
      <c r="A238" s="170">
        <v>8475</v>
      </c>
      <c r="B238" s="190" t="s">
        <v>1303</v>
      </c>
      <c r="C238" s="192"/>
      <c r="D238" s="192"/>
      <c r="E238" s="191" t="s">
        <v>1313</v>
      </c>
      <c r="F238" s="190" t="s">
        <v>1307</v>
      </c>
      <c r="G238" s="191" t="s">
        <v>902</v>
      </c>
      <c r="H238" s="171">
        <v>16.649999999999999</v>
      </c>
    </row>
    <row r="239" spans="1:8" x14ac:dyDescent="0.25">
      <c r="A239" s="170">
        <v>8476</v>
      </c>
      <c r="B239" s="190" t="s">
        <v>1303</v>
      </c>
      <c r="C239" s="190" t="s">
        <v>1314</v>
      </c>
      <c r="D239" s="191" t="s">
        <v>1314</v>
      </c>
      <c r="E239" s="191" t="s">
        <v>1163</v>
      </c>
      <c r="F239" s="190" t="s">
        <v>1307</v>
      </c>
      <c r="G239" s="191" t="s">
        <v>902</v>
      </c>
      <c r="H239" s="171">
        <v>27.1</v>
      </c>
    </row>
    <row r="240" spans="1:8" x14ac:dyDescent="0.25">
      <c r="A240" s="170">
        <v>8477</v>
      </c>
      <c r="B240" s="190" t="s">
        <v>1303</v>
      </c>
      <c r="C240" s="192"/>
      <c r="D240" s="192"/>
      <c r="E240" s="191" t="s">
        <v>1315</v>
      </c>
      <c r="F240" s="190" t="s">
        <v>1307</v>
      </c>
      <c r="G240" s="191" t="s">
        <v>902</v>
      </c>
      <c r="H240" s="174">
        <v>32</v>
      </c>
    </row>
    <row r="241" spans="1:8" x14ac:dyDescent="0.25">
      <c r="A241" s="170">
        <v>8478</v>
      </c>
      <c r="B241" s="190" t="s">
        <v>1303</v>
      </c>
      <c r="C241" s="192"/>
      <c r="D241" s="192"/>
      <c r="E241" s="191" t="s">
        <v>1166</v>
      </c>
      <c r="F241" s="190" t="s">
        <v>1307</v>
      </c>
      <c r="G241" s="191" t="s">
        <v>902</v>
      </c>
      <c r="H241" s="171">
        <v>41.5</v>
      </c>
    </row>
    <row r="242" spans="1:8" x14ac:dyDescent="0.25">
      <c r="A242" s="170">
        <v>8479</v>
      </c>
      <c r="B242" s="190" t="s">
        <v>1303</v>
      </c>
      <c r="C242" s="192"/>
      <c r="D242" s="192"/>
      <c r="E242" s="191" t="s">
        <v>1092</v>
      </c>
      <c r="F242" s="190" t="s">
        <v>1307</v>
      </c>
      <c r="G242" s="191" t="s">
        <v>902</v>
      </c>
      <c r="H242" s="171">
        <v>49.9</v>
      </c>
    </row>
    <row r="243" spans="1:8" x14ac:dyDescent="0.25">
      <c r="A243" s="170">
        <v>8480</v>
      </c>
      <c r="B243" s="190" t="s">
        <v>1303</v>
      </c>
      <c r="C243" s="192"/>
      <c r="D243" s="192"/>
      <c r="E243" s="191" t="s">
        <v>1267</v>
      </c>
      <c r="F243" s="190" t="s">
        <v>1316</v>
      </c>
      <c r="G243" s="191" t="s">
        <v>902</v>
      </c>
      <c r="H243" s="171">
        <v>66.849999999999994</v>
      </c>
    </row>
    <row r="244" spans="1:8" x14ac:dyDescent="0.25">
      <c r="A244" s="170">
        <v>8481</v>
      </c>
      <c r="B244" s="190" t="s">
        <v>1303</v>
      </c>
      <c r="C244" s="192"/>
      <c r="D244" s="192"/>
      <c r="E244" s="191" t="s">
        <v>1317</v>
      </c>
      <c r="F244" s="190" t="s">
        <v>1316</v>
      </c>
      <c r="G244" s="191" t="s">
        <v>902</v>
      </c>
      <c r="H244" s="171">
        <v>82</v>
      </c>
    </row>
    <row r="245" spans="1:8" x14ac:dyDescent="0.25">
      <c r="A245" s="170">
        <v>8482</v>
      </c>
      <c r="B245" s="190" t="s">
        <v>1303</v>
      </c>
      <c r="C245" s="192"/>
      <c r="D245" s="192"/>
      <c r="E245" s="191" t="s">
        <v>1318</v>
      </c>
      <c r="F245" s="190" t="s">
        <v>1316</v>
      </c>
      <c r="G245" s="191" t="s">
        <v>902</v>
      </c>
      <c r="H245" s="171">
        <v>96.6</v>
      </c>
    </row>
    <row r="246" spans="1:8" x14ac:dyDescent="0.25">
      <c r="A246" s="170">
        <v>8483</v>
      </c>
      <c r="B246" s="190" t="s">
        <v>1303</v>
      </c>
      <c r="C246" s="192"/>
      <c r="D246" s="192"/>
      <c r="E246" s="191" t="s">
        <v>916</v>
      </c>
      <c r="F246" s="190" t="s">
        <v>1316</v>
      </c>
      <c r="G246" s="191" t="s">
        <v>902</v>
      </c>
      <c r="H246" s="171">
        <v>114</v>
      </c>
    </row>
    <row r="247" spans="1:8" x14ac:dyDescent="0.25">
      <c r="A247" s="170">
        <v>8484</v>
      </c>
      <c r="B247" s="190" t="s">
        <v>1303</v>
      </c>
      <c r="C247" s="192"/>
      <c r="D247" s="192"/>
      <c r="E247" s="191" t="s">
        <v>1319</v>
      </c>
      <c r="F247" s="190" t="s">
        <v>1316</v>
      </c>
      <c r="G247" s="191" t="s">
        <v>902</v>
      </c>
      <c r="H247" s="171">
        <v>133.30000000000001</v>
      </c>
    </row>
    <row r="248" spans="1:8" x14ac:dyDescent="0.25">
      <c r="A248" s="170">
        <v>8485</v>
      </c>
      <c r="B248" s="190" t="s">
        <v>1303</v>
      </c>
      <c r="C248" s="192"/>
      <c r="D248" s="192"/>
      <c r="E248" s="191" t="s">
        <v>1150</v>
      </c>
      <c r="F248" s="190" t="s">
        <v>1316</v>
      </c>
      <c r="G248" s="191" t="s">
        <v>902</v>
      </c>
      <c r="H248" s="171">
        <v>154.69999999999999</v>
      </c>
    </row>
    <row r="249" spans="1:8" x14ac:dyDescent="0.25">
      <c r="A249" s="170">
        <v>8486</v>
      </c>
      <c r="B249" s="190" t="s">
        <v>1320</v>
      </c>
      <c r="C249" s="190" t="s">
        <v>1321</v>
      </c>
      <c r="D249" s="191" t="s">
        <v>1028</v>
      </c>
      <c r="E249" s="192"/>
      <c r="F249" s="190" t="s">
        <v>1322</v>
      </c>
      <c r="G249" s="191" t="s">
        <v>902</v>
      </c>
      <c r="H249" s="171">
        <v>11.38</v>
      </c>
    </row>
    <row r="250" spans="1:8" x14ac:dyDescent="0.25">
      <c r="A250" s="170">
        <v>8487</v>
      </c>
      <c r="B250" s="190" t="s">
        <v>1320</v>
      </c>
      <c r="C250" s="190" t="s">
        <v>1321</v>
      </c>
      <c r="D250" s="191" t="s">
        <v>1323</v>
      </c>
      <c r="E250" s="192"/>
      <c r="F250" s="190" t="s">
        <v>1322</v>
      </c>
      <c r="G250" s="191" t="s">
        <v>902</v>
      </c>
      <c r="H250" s="171">
        <v>20.54</v>
      </c>
    </row>
    <row r="251" spans="1:8" x14ac:dyDescent="0.25">
      <c r="A251" s="170">
        <v>8488</v>
      </c>
      <c r="B251" s="190" t="s">
        <v>1320</v>
      </c>
      <c r="C251" s="190" t="s">
        <v>1321</v>
      </c>
      <c r="D251" s="191" t="s">
        <v>1324</v>
      </c>
      <c r="E251" s="192"/>
      <c r="F251" s="190" t="s">
        <v>1322</v>
      </c>
      <c r="G251" s="191" t="s">
        <v>902</v>
      </c>
      <c r="H251" s="171">
        <v>39</v>
      </c>
    </row>
    <row r="252" spans="1:8" x14ac:dyDescent="0.25">
      <c r="A252" s="170">
        <v>8489</v>
      </c>
      <c r="B252" s="190" t="s">
        <v>1320</v>
      </c>
      <c r="C252" s="190" t="s">
        <v>1325</v>
      </c>
      <c r="D252" s="191" t="s">
        <v>1326</v>
      </c>
      <c r="E252" s="192"/>
      <c r="F252" s="190" t="s">
        <v>1322</v>
      </c>
      <c r="G252" s="191" t="s">
        <v>902</v>
      </c>
      <c r="H252" s="171">
        <v>39.5</v>
      </c>
    </row>
    <row r="253" spans="1:8" x14ac:dyDescent="0.25">
      <c r="A253" s="170">
        <v>8490</v>
      </c>
      <c r="B253" s="190" t="s">
        <v>1327</v>
      </c>
      <c r="C253" s="190" t="s">
        <v>1321</v>
      </c>
      <c r="D253" s="191" t="s">
        <v>1328</v>
      </c>
      <c r="E253" s="191" t="s">
        <v>1312</v>
      </c>
      <c r="F253" s="190" t="s">
        <v>1329</v>
      </c>
      <c r="G253" s="191" t="s">
        <v>902</v>
      </c>
      <c r="H253" s="171">
        <v>8.9499999999999993</v>
      </c>
    </row>
    <row r="254" spans="1:8" x14ac:dyDescent="0.25">
      <c r="A254" s="170">
        <v>8491</v>
      </c>
      <c r="B254" s="190" t="s">
        <v>1327</v>
      </c>
      <c r="C254" s="190" t="s">
        <v>1321</v>
      </c>
      <c r="D254" s="191" t="s">
        <v>1330</v>
      </c>
      <c r="E254" s="191" t="s">
        <v>904</v>
      </c>
      <c r="F254" s="190" t="s">
        <v>1329</v>
      </c>
      <c r="G254" s="191" t="s">
        <v>902</v>
      </c>
      <c r="H254" s="171">
        <v>16.100000000000001</v>
      </c>
    </row>
    <row r="255" spans="1:8" x14ac:dyDescent="0.25">
      <c r="A255" s="170">
        <v>8492</v>
      </c>
      <c r="B255" s="190" t="s">
        <v>1327</v>
      </c>
      <c r="C255" s="190" t="s">
        <v>1321</v>
      </c>
      <c r="D255" s="191" t="s">
        <v>1331</v>
      </c>
      <c r="E255" s="191" t="s">
        <v>906</v>
      </c>
      <c r="F255" s="190" t="s">
        <v>1329</v>
      </c>
      <c r="G255" s="191" t="s">
        <v>902</v>
      </c>
      <c r="H255" s="171">
        <v>29.26</v>
      </c>
    </row>
    <row r="256" spans="1:8" x14ac:dyDescent="0.25">
      <c r="A256" s="170">
        <v>8493</v>
      </c>
      <c r="B256" s="190" t="s">
        <v>1327</v>
      </c>
      <c r="C256" s="190" t="s">
        <v>1321</v>
      </c>
      <c r="D256" s="191" t="s">
        <v>1332</v>
      </c>
      <c r="E256" s="191" t="s">
        <v>1333</v>
      </c>
      <c r="F256" s="190" t="s">
        <v>1334</v>
      </c>
      <c r="G256" s="191" t="s">
        <v>902</v>
      </c>
      <c r="H256" s="171">
        <v>55.65</v>
      </c>
    </row>
    <row r="257" spans="1:8" x14ac:dyDescent="0.25">
      <c r="A257" s="170">
        <v>8494</v>
      </c>
      <c r="B257" s="190" t="s">
        <v>1327</v>
      </c>
      <c r="C257" s="190" t="s">
        <v>1321</v>
      </c>
      <c r="D257" s="191" t="s">
        <v>1335</v>
      </c>
      <c r="E257" s="191" t="s">
        <v>948</v>
      </c>
      <c r="F257" s="190" t="s">
        <v>1334</v>
      </c>
      <c r="G257" s="191" t="s">
        <v>902</v>
      </c>
      <c r="H257" s="171">
        <v>70.150000000000006</v>
      </c>
    </row>
    <row r="258" spans="1:8" x14ac:dyDescent="0.25">
      <c r="A258" s="170">
        <v>8495</v>
      </c>
      <c r="B258" s="190" t="s">
        <v>1336</v>
      </c>
      <c r="C258" s="190" t="s">
        <v>1337</v>
      </c>
      <c r="D258" s="191" t="s">
        <v>1338</v>
      </c>
      <c r="E258" s="191" t="s">
        <v>1239</v>
      </c>
      <c r="F258" s="190" t="s">
        <v>1339</v>
      </c>
      <c r="G258" s="191" t="s">
        <v>902</v>
      </c>
      <c r="H258" s="171">
        <v>28.95</v>
      </c>
    </row>
    <row r="259" spans="1:8" x14ac:dyDescent="0.25">
      <c r="A259" s="170">
        <v>8496</v>
      </c>
      <c r="B259" s="190" t="s">
        <v>1340</v>
      </c>
      <c r="C259" s="190" t="s">
        <v>1341</v>
      </c>
      <c r="D259" s="191" t="s">
        <v>1342</v>
      </c>
      <c r="E259" s="192"/>
      <c r="F259" s="190" t="s">
        <v>1343</v>
      </c>
      <c r="G259" s="191" t="s">
        <v>902</v>
      </c>
      <c r="H259" s="171">
        <v>14.9</v>
      </c>
    </row>
    <row r="260" spans="1:8" x14ac:dyDescent="0.25">
      <c r="A260" s="170">
        <v>8497</v>
      </c>
      <c r="B260" s="190" t="s">
        <v>1340</v>
      </c>
      <c r="C260" s="190" t="s">
        <v>1341</v>
      </c>
      <c r="D260" s="191" t="s">
        <v>1344</v>
      </c>
      <c r="E260" s="192"/>
      <c r="F260" s="190" t="s">
        <v>1343</v>
      </c>
      <c r="G260" s="191" t="s">
        <v>902</v>
      </c>
      <c r="H260" s="171">
        <v>22.4</v>
      </c>
    </row>
    <row r="261" spans="1:8" x14ac:dyDescent="0.25">
      <c r="A261" s="222">
        <v>8498</v>
      </c>
      <c r="B261" s="190" t="s">
        <v>1340</v>
      </c>
      <c r="C261" s="190" t="s">
        <v>1341</v>
      </c>
      <c r="D261" s="191" t="s">
        <v>1345</v>
      </c>
      <c r="E261" s="192"/>
      <c r="F261" s="190" t="s">
        <v>1343</v>
      </c>
      <c r="G261" s="191" t="s">
        <v>902</v>
      </c>
      <c r="H261" s="171">
        <v>36.5</v>
      </c>
    </row>
    <row r="262" spans="1:8" x14ac:dyDescent="0.25">
      <c r="A262" s="223">
        <v>8499</v>
      </c>
      <c r="B262" s="190" t="s">
        <v>1346</v>
      </c>
      <c r="C262" s="190" t="s">
        <v>1347</v>
      </c>
      <c r="D262" s="191" t="s">
        <v>1348</v>
      </c>
      <c r="E262" s="170">
        <v>7</v>
      </c>
      <c r="F262" s="190" t="s">
        <v>1349</v>
      </c>
      <c r="G262" s="191" t="s">
        <v>902</v>
      </c>
      <c r="H262" s="171">
        <v>7.55</v>
      </c>
    </row>
    <row r="263" spans="1:8" x14ac:dyDescent="0.25">
      <c r="A263" s="224">
        <v>8500</v>
      </c>
      <c r="B263" s="190" t="s">
        <v>1350</v>
      </c>
      <c r="C263" s="190" t="s">
        <v>1341</v>
      </c>
      <c r="D263" s="191" t="s">
        <v>1351</v>
      </c>
      <c r="E263" s="191" t="s">
        <v>1239</v>
      </c>
      <c r="F263" s="192"/>
      <c r="G263" s="191" t="s">
        <v>902</v>
      </c>
      <c r="H263" s="171">
        <v>38.700000000000003</v>
      </c>
    </row>
    <row r="264" spans="1:8" x14ac:dyDescent="0.25">
      <c r="A264" s="170">
        <v>8501</v>
      </c>
      <c r="B264" s="190" t="s">
        <v>1350</v>
      </c>
      <c r="C264" s="190" t="s">
        <v>1341</v>
      </c>
      <c r="D264" s="191" t="s">
        <v>1352</v>
      </c>
      <c r="E264" s="191" t="s">
        <v>918</v>
      </c>
      <c r="F264" s="192"/>
      <c r="G264" s="191" t="s">
        <v>902</v>
      </c>
      <c r="H264" s="171">
        <v>66.900000000000006</v>
      </c>
    </row>
    <row r="265" spans="1:8" x14ac:dyDescent="0.25">
      <c r="A265" s="170">
        <v>8502</v>
      </c>
      <c r="B265" s="190" t="s">
        <v>1350</v>
      </c>
      <c r="C265" s="190" t="s">
        <v>1341</v>
      </c>
      <c r="D265" s="191" t="s">
        <v>1353</v>
      </c>
      <c r="E265" s="191" t="s">
        <v>1092</v>
      </c>
      <c r="F265" s="192"/>
      <c r="G265" s="191" t="s">
        <v>902</v>
      </c>
      <c r="H265" s="171">
        <v>90</v>
      </c>
    </row>
    <row r="266" spans="1:8" x14ac:dyDescent="0.25">
      <c r="A266" s="170">
        <v>8503</v>
      </c>
      <c r="B266" s="190" t="s">
        <v>1350</v>
      </c>
      <c r="C266" s="190" t="s">
        <v>1341</v>
      </c>
      <c r="D266" s="191" t="s">
        <v>1354</v>
      </c>
      <c r="E266" s="191" t="s">
        <v>1053</v>
      </c>
      <c r="F266" s="192"/>
      <c r="G266" s="191" t="s">
        <v>902</v>
      </c>
      <c r="H266" s="171">
        <v>178.6</v>
      </c>
    </row>
    <row r="267" spans="1:8" x14ac:dyDescent="0.25">
      <c r="A267" s="170">
        <v>8504</v>
      </c>
      <c r="B267" s="190" t="s">
        <v>1350</v>
      </c>
      <c r="C267" s="190" t="s">
        <v>1341</v>
      </c>
      <c r="D267" s="191" t="s">
        <v>1355</v>
      </c>
      <c r="E267" s="191" t="s">
        <v>1317</v>
      </c>
      <c r="F267" s="192"/>
      <c r="G267" s="191" t="s">
        <v>902</v>
      </c>
      <c r="H267" s="171">
        <v>243.2</v>
      </c>
    </row>
    <row r="268" spans="1:8" x14ac:dyDescent="0.25">
      <c r="A268" s="170">
        <v>8510</v>
      </c>
      <c r="B268" s="190" t="s">
        <v>1356</v>
      </c>
      <c r="C268" s="190" t="s">
        <v>1357</v>
      </c>
      <c r="D268" s="191" t="s">
        <v>1358</v>
      </c>
      <c r="E268" s="191" t="s">
        <v>1359</v>
      </c>
      <c r="F268" s="192"/>
      <c r="G268" s="191" t="s">
        <v>902</v>
      </c>
      <c r="H268" s="171">
        <v>7.2</v>
      </c>
    </row>
    <row r="269" spans="1:8" x14ac:dyDescent="0.25">
      <c r="A269" s="170">
        <v>8511</v>
      </c>
      <c r="B269" s="190" t="s">
        <v>1356</v>
      </c>
      <c r="C269" s="190" t="s">
        <v>1357</v>
      </c>
      <c r="D269" s="191" t="s">
        <v>1360</v>
      </c>
      <c r="E269" s="191" t="s">
        <v>1042</v>
      </c>
      <c r="F269" s="192"/>
      <c r="G269" s="191" t="s">
        <v>902</v>
      </c>
      <c r="H269" s="171">
        <v>12</v>
      </c>
    </row>
    <row r="270" spans="1:8" x14ac:dyDescent="0.25">
      <c r="A270" s="170">
        <v>8512</v>
      </c>
      <c r="B270" s="190" t="s">
        <v>1356</v>
      </c>
      <c r="C270" s="190" t="s">
        <v>1357</v>
      </c>
      <c r="D270" s="191" t="s">
        <v>1159</v>
      </c>
      <c r="E270" s="191" t="s">
        <v>1088</v>
      </c>
      <c r="F270" s="192"/>
      <c r="G270" s="191" t="s">
        <v>902</v>
      </c>
      <c r="H270" s="171">
        <v>25.1</v>
      </c>
    </row>
    <row r="271" spans="1:8" x14ac:dyDescent="0.25">
      <c r="A271" s="170">
        <v>8513</v>
      </c>
      <c r="B271" s="190" t="s">
        <v>1361</v>
      </c>
      <c r="C271" s="192"/>
      <c r="D271" s="192"/>
      <c r="E271" s="191" t="s">
        <v>938</v>
      </c>
      <c r="F271" s="192"/>
      <c r="G271" s="191" t="s">
        <v>902</v>
      </c>
      <c r="H271" s="171">
        <v>33.5</v>
      </c>
    </row>
    <row r="272" spans="1:8" x14ac:dyDescent="0.25">
      <c r="A272" s="170">
        <v>8514</v>
      </c>
      <c r="B272" s="190" t="s">
        <v>1361</v>
      </c>
      <c r="C272" s="192"/>
      <c r="D272" s="192"/>
      <c r="E272" s="191" t="s">
        <v>1092</v>
      </c>
      <c r="F272" s="192"/>
      <c r="G272" s="191" t="s">
        <v>902</v>
      </c>
      <c r="H272" s="171">
        <v>63</v>
      </c>
    </row>
    <row r="273" spans="1:8" x14ac:dyDescent="0.25">
      <c r="A273" s="170">
        <v>8517</v>
      </c>
      <c r="B273" s="190" t="s">
        <v>1362</v>
      </c>
      <c r="C273" s="190" t="s">
        <v>1363</v>
      </c>
      <c r="D273" s="191" t="s">
        <v>1364</v>
      </c>
      <c r="E273" s="192"/>
      <c r="F273" s="192"/>
      <c r="G273" s="191" t="s">
        <v>902</v>
      </c>
      <c r="H273" s="171">
        <v>1.66</v>
      </c>
    </row>
    <row r="274" spans="1:8" x14ac:dyDescent="0.25">
      <c r="A274" s="170">
        <v>8518</v>
      </c>
      <c r="B274" s="190" t="s">
        <v>1365</v>
      </c>
      <c r="C274" s="190" t="s">
        <v>1363</v>
      </c>
      <c r="D274" s="191" t="s">
        <v>1366</v>
      </c>
      <c r="E274" s="192"/>
      <c r="F274" s="192"/>
      <c r="G274" s="191" t="s">
        <v>902</v>
      </c>
      <c r="H274" s="171">
        <v>1.84</v>
      </c>
    </row>
    <row r="275" spans="1:8" x14ac:dyDescent="0.25">
      <c r="A275" s="170">
        <v>8521</v>
      </c>
      <c r="B275" s="190" t="s">
        <v>1367</v>
      </c>
      <c r="C275" s="190" t="s">
        <v>1368</v>
      </c>
      <c r="D275" s="191" t="s">
        <v>1369</v>
      </c>
      <c r="E275" s="191" t="s">
        <v>953</v>
      </c>
      <c r="F275" s="192"/>
      <c r="G275" s="191" t="s">
        <v>902</v>
      </c>
      <c r="H275" s="171">
        <v>107.15</v>
      </c>
    </row>
    <row r="276" spans="1:8" x14ac:dyDescent="0.25">
      <c r="A276" s="170">
        <v>8522</v>
      </c>
      <c r="B276" s="190" t="s">
        <v>1367</v>
      </c>
      <c r="C276" s="190" t="s">
        <v>1368</v>
      </c>
      <c r="D276" s="191" t="s">
        <v>1370</v>
      </c>
      <c r="E276" s="191" t="s">
        <v>1371</v>
      </c>
      <c r="F276" s="192"/>
      <c r="G276" s="191" t="s">
        <v>902</v>
      </c>
      <c r="H276" s="171">
        <v>155.5</v>
      </c>
    </row>
    <row r="277" spans="1:8" x14ac:dyDescent="0.25">
      <c r="A277" s="170">
        <v>8523</v>
      </c>
      <c r="B277" s="190" t="s">
        <v>1367</v>
      </c>
      <c r="C277" s="190" t="s">
        <v>1368</v>
      </c>
      <c r="D277" s="191" t="s">
        <v>1372</v>
      </c>
      <c r="E277" s="191" t="s">
        <v>1373</v>
      </c>
      <c r="F277" s="192"/>
      <c r="G277" s="191" t="s">
        <v>902</v>
      </c>
      <c r="H277" s="171">
        <v>270</v>
      </c>
    </row>
    <row r="278" spans="1:8" x14ac:dyDescent="0.25">
      <c r="A278" s="170">
        <v>8524</v>
      </c>
      <c r="B278" s="190" t="s">
        <v>1367</v>
      </c>
      <c r="C278" s="190" t="s">
        <v>1368</v>
      </c>
      <c r="D278" s="191" t="s">
        <v>1374</v>
      </c>
      <c r="E278" s="191" t="s">
        <v>1375</v>
      </c>
      <c r="F278" s="192"/>
      <c r="G278" s="191" t="s">
        <v>902</v>
      </c>
      <c r="H278" s="171">
        <v>265.7</v>
      </c>
    </row>
    <row r="279" spans="1:8" x14ac:dyDescent="0.25">
      <c r="A279" s="170">
        <v>8540</v>
      </c>
      <c r="B279" s="190" t="s">
        <v>1376</v>
      </c>
      <c r="C279" s="190" t="s">
        <v>1377</v>
      </c>
      <c r="D279" s="191" t="s">
        <v>1378</v>
      </c>
      <c r="E279" s="191" t="s">
        <v>1042</v>
      </c>
      <c r="F279" s="192"/>
      <c r="G279" s="191" t="s">
        <v>902</v>
      </c>
      <c r="H279" s="171">
        <v>14.15</v>
      </c>
    </row>
    <row r="280" spans="1:8" x14ac:dyDescent="0.25">
      <c r="A280" s="170">
        <v>8541</v>
      </c>
      <c r="B280" s="190" t="s">
        <v>1376</v>
      </c>
      <c r="C280" s="190" t="s">
        <v>1377</v>
      </c>
      <c r="D280" s="191" t="s">
        <v>1379</v>
      </c>
      <c r="E280" s="191" t="s">
        <v>1088</v>
      </c>
      <c r="F280" s="192"/>
      <c r="G280" s="191" t="s">
        <v>902</v>
      </c>
      <c r="H280" s="178">
        <v>35.15</v>
      </c>
    </row>
    <row r="281" spans="1:8" x14ac:dyDescent="0.25">
      <c r="A281" s="170">
        <v>8542</v>
      </c>
      <c r="B281" s="190" t="s">
        <v>1376</v>
      </c>
      <c r="C281" s="190" t="s">
        <v>1377</v>
      </c>
      <c r="D281" s="191" t="s">
        <v>1380</v>
      </c>
      <c r="E281" s="191" t="s">
        <v>1333</v>
      </c>
      <c r="F281" s="192"/>
      <c r="G281" s="191" t="s">
        <v>902</v>
      </c>
      <c r="H281" s="171">
        <v>36.049999999999997</v>
      </c>
    </row>
    <row r="282" spans="1:8" x14ac:dyDescent="0.25">
      <c r="A282" s="170">
        <v>8550</v>
      </c>
      <c r="B282" s="190" t="s">
        <v>1381</v>
      </c>
      <c r="C282" s="190" t="s">
        <v>1131</v>
      </c>
      <c r="D282" s="191" t="s">
        <v>1382</v>
      </c>
      <c r="E282" s="191" t="s">
        <v>1109</v>
      </c>
      <c r="F282" s="190" t="s">
        <v>1383</v>
      </c>
      <c r="G282" s="191" t="s">
        <v>902</v>
      </c>
      <c r="H282" s="171">
        <v>34.6</v>
      </c>
    </row>
    <row r="283" spans="1:8" x14ac:dyDescent="0.25">
      <c r="A283" s="170">
        <v>8551</v>
      </c>
      <c r="B283" s="190" t="s">
        <v>1381</v>
      </c>
      <c r="C283" s="190" t="s">
        <v>1131</v>
      </c>
      <c r="D283" s="191" t="s">
        <v>1384</v>
      </c>
      <c r="E283" s="191" t="s">
        <v>1092</v>
      </c>
      <c r="F283" s="190" t="s">
        <v>1383</v>
      </c>
      <c r="G283" s="191" t="s">
        <v>902</v>
      </c>
      <c r="H283" s="171">
        <v>94</v>
      </c>
    </row>
    <row r="284" spans="1:8" x14ac:dyDescent="0.25">
      <c r="A284" s="170">
        <v>8552</v>
      </c>
      <c r="B284" s="190" t="s">
        <v>1381</v>
      </c>
      <c r="C284" s="190" t="s">
        <v>1131</v>
      </c>
      <c r="D284" s="191" t="s">
        <v>1385</v>
      </c>
      <c r="E284" s="191" t="s">
        <v>1386</v>
      </c>
      <c r="F284" s="190" t="s">
        <v>1383</v>
      </c>
      <c r="G284" s="191" t="s">
        <v>902</v>
      </c>
      <c r="H284" s="171">
        <v>142.5</v>
      </c>
    </row>
    <row r="285" spans="1:8" x14ac:dyDescent="0.25">
      <c r="A285" s="170">
        <v>8553</v>
      </c>
      <c r="B285" s="190" t="s">
        <v>1381</v>
      </c>
      <c r="C285" s="190" t="s">
        <v>1131</v>
      </c>
      <c r="D285" s="191" t="s">
        <v>1387</v>
      </c>
      <c r="E285" s="191" t="s">
        <v>1112</v>
      </c>
      <c r="F285" s="190" t="s">
        <v>1383</v>
      </c>
      <c r="G285" s="191" t="s">
        <v>902</v>
      </c>
      <c r="H285" s="171">
        <v>154.80000000000001</v>
      </c>
    </row>
    <row r="286" spans="1:8" x14ac:dyDescent="0.25">
      <c r="A286" s="170">
        <v>8558</v>
      </c>
      <c r="B286" s="190" t="s">
        <v>1388</v>
      </c>
      <c r="C286" s="190" t="s">
        <v>1389</v>
      </c>
      <c r="D286" s="191" t="s">
        <v>1390</v>
      </c>
      <c r="E286" s="191" t="s">
        <v>924</v>
      </c>
      <c r="F286" s="192"/>
      <c r="G286" s="191" t="s">
        <v>902</v>
      </c>
      <c r="H286" s="171">
        <v>2.8</v>
      </c>
    </row>
    <row r="287" spans="1:8" x14ac:dyDescent="0.25">
      <c r="A287" s="170">
        <v>8559</v>
      </c>
      <c r="B287" s="190" t="s">
        <v>1388</v>
      </c>
      <c r="C287" s="190" t="s">
        <v>1389</v>
      </c>
      <c r="D287" s="191" t="s">
        <v>1391</v>
      </c>
      <c r="E287" s="191" t="s">
        <v>1312</v>
      </c>
      <c r="F287" s="192"/>
      <c r="G287" s="191" t="s">
        <v>902</v>
      </c>
      <c r="H287" s="171">
        <v>14.1</v>
      </c>
    </row>
    <row r="288" spans="1:8" x14ac:dyDescent="0.25">
      <c r="A288" s="170">
        <v>8560</v>
      </c>
      <c r="B288" s="190" t="s">
        <v>1392</v>
      </c>
      <c r="C288" s="190" t="s">
        <v>1131</v>
      </c>
      <c r="D288" s="191" t="s">
        <v>1393</v>
      </c>
      <c r="E288" s="191" t="s">
        <v>1112</v>
      </c>
      <c r="F288" s="192"/>
      <c r="G288" s="191" t="s">
        <v>902</v>
      </c>
      <c r="H288" s="171">
        <v>234</v>
      </c>
    </row>
    <row r="289" spans="1:8" x14ac:dyDescent="0.25">
      <c r="A289" s="170">
        <v>8561</v>
      </c>
      <c r="B289" s="190" t="s">
        <v>1392</v>
      </c>
      <c r="C289" s="190" t="s">
        <v>1131</v>
      </c>
      <c r="D289" s="191" t="s">
        <v>1394</v>
      </c>
      <c r="E289" s="191" t="s">
        <v>916</v>
      </c>
      <c r="F289" s="192"/>
      <c r="G289" s="191" t="s">
        <v>902</v>
      </c>
      <c r="H289" s="171">
        <v>255</v>
      </c>
    </row>
    <row r="290" spans="1:8" x14ac:dyDescent="0.25">
      <c r="A290" s="170">
        <v>8562</v>
      </c>
      <c r="B290" s="190" t="s">
        <v>1392</v>
      </c>
      <c r="C290" s="190" t="s">
        <v>1131</v>
      </c>
      <c r="D290" s="191" t="s">
        <v>1395</v>
      </c>
      <c r="E290" s="191" t="s">
        <v>1375</v>
      </c>
      <c r="F290" s="192"/>
      <c r="G290" s="191" t="s">
        <v>902</v>
      </c>
      <c r="H290" s="171">
        <v>284</v>
      </c>
    </row>
    <row r="291" spans="1:8" x14ac:dyDescent="0.25">
      <c r="A291" s="179">
        <v>8569</v>
      </c>
      <c r="B291" s="194" t="s">
        <v>1396</v>
      </c>
      <c r="C291" s="194" t="s">
        <v>1397</v>
      </c>
      <c r="D291" s="195" t="s">
        <v>1398</v>
      </c>
      <c r="E291" s="180">
        <v>5.5</v>
      </c>
      <c r="F291" s="194" t="s">
        <v>1399</v>
      </c>
      <c r="G291" s="194" t="s">
        <v>902</v>
      </c>
      <c r="H291" s="174">
        <v>3.45</v>
      </c>
    </row>
    <row r="292" spans="1:8" x14ac:dyDescent="0.25">
      <c r="A292" s="170">
        <v>8570</v>
      </c>
      <c r="B292" s="190" t="s">
        <v>1400</v>
      </c>
      <c r="C292" s="190" t="s">
        <v>1401</v>
      </c>
      <c r="D292" s="190" t="s">
        <v>1144</v>
      </c>
      <c r="E292" s="191" t="s">
        <v>1313</v>
      </c>
      <c r="F292" s="190" t="s">
        <v>1402</v>
      </c>
      <c r="G292" s="190" t="s">
        <v>902</v>
      </c>
      <c r="H292" s="171">
        <v>22.15</v>
      </c>
    </row>
    <row r="293" spans="1:8" x14ac:dyDescent="0.25">
      <c r="A293" s="170">
        <v>8571</v>
      </c>
      <c r="B293" s="190" t="s">
        <v>1400</v>
      </c>
      <c r="C293" s="190" t="s">
        <v>1401</v>
      </c>
      <c r="D293" s="191" t="s">
        <v>1220</v>
      </c>
      <c r="E293" s="191" t="s">
        <v>1252</v>
      </c>
      <c r="F293" s="190" t="s">
        <v>1402</v>
      </c>
      <c r="G293" s="190" t="s">
        <v>902</v>
      </c>
      <c r="H293" s="171">
        <v>29.5</v>
      </c>
    </row>
    <row r="294" spans="1:8" x14ac:dyDescent="0.25">
      <c r="A294" s="170">
        <v>8572</v>
      </c>
      <c r="B294" s="190" t="s">
        <v>1400</v>
      </c>
      <c r="C294" s="190" t="s">
        <v>1401</v>
      </c>
      <c r="D294" s="190" t="s">
        <v>1146</v>
      </c>
      <c r="E294" s="191" t="s">
        <v>1315</v>
      </c>
      <c r="F294" s="190" t="s">
        <v>1402</v>
      </c>
      <c r="G294" s="190" t="s">
        <v>902</v>
      </c>
      <c r="H294" s="171">
        <v>38.6</v>
      </c>
    </row>
    <row r="295" spans="1:8" x14ac:dyDescent="0.25">
      <c r="A295" s="170">
        <v>8573</v>
      </c>
      <c r="B295" s="190" t="s">
        <v>1400</v>
      </c>
      <c r="C295" s="190" t="s">
        <v>1401</v>
      </c>
      <c r="D295" s="190" t="s">
        <v>1403</v>
      </c>
      <c r="E295" s="191" t="s">
        <v>1404</v>
      </c>
      <c r="F295" s="190" t="s">
        <v>1402</v>
      </c>
      <c r="G295" s="190" t="s">
        <v>902</v>
      </c>
      <c r="H295" s="171">
        <v>47.77</v>
      </c>
    </row>
    <row r="296" spans="1:8" x14ac:dyDescent="0.25">
      <c r="A296" s="170">
        <v>8580</v>
      </c>
      <c r="B296" s="190" t="s">
        <v>1405</v>
      </c>
      <c r="C296" s="190" t="s">
        <v>1406</v>
      </c>
      <c r="D296" s="191" t="s">
        <v>1407</v>
      </c>
      <c r="E296" s="192"/>
      <c r="F296" s="190" t="s">
        <v>1408</v>
      </c>
      <c r="G296" s="190" t="s">
        <v>902</v>
      </c>
      <c r="H296" s="171">
        <v>14.76</v>
      </c>
    </row>
    <row r="297" spans="1:8" x14ac:dyDescent="0.25">
      <c r="A297" s="170">
        <v>8581</v>
      </c>
      <c r="B297" s="190" t="s">
        <v>1405</v>
      </c>
      <c r="C297" s="190" t="s">
        <v>1406</v>
      </c>
      <c r="D297" s="191" t="s">
        <v>1409</v>
      </c>
      <c r="E297" s="192"/>
      <c r="F297" s="190" t="s">
        <v>1410</v>
      </c>
      <c r="G297" s="190" t="s">
        <v>902</v>
      </c>
      <c r="H297" s="171">
        <v>21.3</v>
      </c>
    </row>
    <row r="298" spans="1:8" x14ac:dyDescent="0.25">
      <c r="A298" s="170">
        <v>8582</v>
      </c>
      <c r="B298" s="190" t="s">
        <v>1405</v>
      </c>
      <c r="C298" s="190" t="s">
        <v>1406</v>
      </c>
      <c r="D298" s="191" t="s">
        <v>1411</v>
      </c>
      <c r="E298" s="192"/>
      <c r="F298" s="190" t="s">
        <v>1410</v>
      </c>
      <c r="G298" s="190" t="s">
        <v>902</v>
      </c>
      <c r="H298" s="171">
        <v>30.15</v>
      </c>
    </row>
    <row r="299" spans="1:8" x14ac:dyDescent="0.25">
      <c r="A299" s="170">
        <v>8583</v>
      </c>
      <c r="B299" s="190" t="s">
        <v>1412</v>
      </c>
      <c r="C299" s="203" t="s">
        <v>1413</v>
      </c>
      <c r="D299" s="204"/>
      <c r="E299" s="170">
        <v>300</v>
      </c>
      <c r="F299" s="192"/>
      <c r="G299" s="190" t="s">
        <v>902</v>
      </c>
      <c r="H299" s="171">
        <v>41.6</v>
      </c>
    </row>
    <row r="300" spans="1:8" x14ac:dyDescent="0.25">
      <c r="A300" s="170">
        <v>8584</v>
      </c>
      <c r="B300" s="190" t="s">
        <v>1412</v>
      </c>
      <c r="C300" s="190" t="s">
        <v>1414</v>
      </c>
      <c r="D300" s="192"/>
      <c r="E300" s="170">
        <v>280</v>
      </c>
      <c r="F300" s="192"/>
      <c r="G300" s="190" t="s">
        <v>902</v>
      </c>
      <c r="H300" s="171">
        <v>83.2</v>
      </c>
    </row>
    <row r="301" spans="1:8" x14ac:dyDescent="0.25">
      <c r="A301" s="170">
        <v>8590</v>
      </c>
      <c r="B301" s="190" t="s">
        <v>1415</v>
      </c>
      <c r="C301" s="190" t="s">
        <v>1131</v>
      </c>
      <c r="D301" s="191" t="s">
        <v>1416</v>
      </c>
      <c r="E301" s="192"/>
      <c r="F301" s="190" t="s">
        <v>1262</v>
      </c>
      <c r="G301" s="190" t="s">
        <v>902</v>
      </c>
      <c r="H301" s="171">
        <v>11.36</v>
      </c>
    </row>
    <row r="302" spans="1:8" x14ac:dyDescent="0.25">
      <c r="A302" s="170">
        <v>8591</v>
      </c>
      <c r="B302" s="190" t="s">
        <v>1415</v>
      </c>
      <c r="C302" s="190" t="s">
        <v>1131</v>
      </c>
      <c r="D302" s="191" t="s">
        <v>1417</v>
      </c>
      <c r="E302" s="192"/>
      <c r="F302" s="190" t="s">
        <v>1262</v>
      </c>
      <c r="G302" s="190" t="s">
        <v>902</v>
      </c>
      <c r="H302" s="171">
        <v>13.1</v>
      </c>
    </row>
    <row r="303" spans="1:8" x14ac:dyDescent="0.25">
      <c r="A303" s="170">
        <v>8600</v>
      </c>
      <c r="B303" s="190" t="s">
        <v>1418</v>
      </c>
      <c r="C303" s="190" t="s">
        <v>1131</v>
      </c>
      <c r="D303" s="191" t="s">
        <v>1419</v>
      </c>
      <c r="E303" s="192"/>
      <c r="F303" s="192"/>
      <c r="G303" s="190" t="s">
        <v>902</v>
      </c>
      <c r="H303" s="171">
        <v>14.15</v>
      </c>
    </row>
    <row r="304" spans="1:8" x14ac:dyDescent="0.25">
      <c r="A304" s="170">
        <v>8601</v>
      </c>
      <c r="B304" s="190" t="s">
        <v>1418</v>
      </c>
      <c r="C304" s="190" t="s">
        <v>1131</v>
      </c>
      <c r="D304" s="191" t="s">
        <v>1420</v>
      </c>
      <c r="E304" s="192"/>
      <c r="F304" s="192"/>
      <c r="G304" s="190" t="s">
        <v>902</v>
      </c>
      <c r="H304" s="171">
        <v>15.5</v>
      </c>
    </row>
    <row r="305" spans="1:8" x14ac:dyDescent="0.25">
      <c r="A305" s="170">
        <v>8602</v>
      </c>
      <c r="B305" s="190" t="s">
        <v>1418</v>
      </c>
      <c r="C305" s="190" t="s">
        <v>1131</v>
      </c>
      <c r="D305" s="191" t="s">
        <v>1421</v>
      </c>
      <c r="E305" s="192"/>
      <c r="F305" s="192"/>
      <c r="G305" s="190" t="s">
        <v>902</v>
      </c>
      <c r="H305" s="171">
        <v>18.850000000000001</v>
      </c>
    </row>
    <row r="306" spans="1:8" x14ac:dyDescent="0.25">
      <c r="A306" s="170">
        <v>8603</v>
      </c>
      <c r="B306" s="190" t="s">
        <v>1418</v>
      </c>
      <c r="C306" s="190" t="s">
        <v>1131</v>
      </c>
      <c r="D306" s="191" t="s">
        <v>1422</v>
      </c>
      <c r="E306" s="192"/>
      <c r="F306" s="192"/>
      <c r="G306" s="190" t="s">
        <v>902</v>
      </c>
      <c r="H306" s="171">
        <v>28.35</v>
      </c>
    </row>
    <row r="307" spans="1:8" x14ac:dyDescent="0.25">
      <c r="A307" s="170">
        <v>8610</v>
      </c>
      <c r="B307" s="190" t="s">
        <v>1423</v>
      </c>
      <c r="C307" s="190" t="s">
        <v>1406</v>
      </c>
      <c r="D307" s="191" t="s">
        <v>1411</v>
      </c>
      <c r="E307" s="192"/>
      <c r="F307" s="190" t="s">
        <v>1424</v>
      </c>
      <c r="G307" s="190" t="s">
        <v>902</v>
      </c>
      <c r="H307" s="171">
        <v>13.5</v>
      </c>
    </row>
    <row r="308" spans="1:8" x14ac:dyDescent="0.25">
      <c r="A308" s="170">
        <v>8611</v>
      </c>
      <c r="B308" s="190" t="s">
        <v>1423</v>
      </c>
      <c r="C308" s="190" t="s">
        <v>1406</v>
      </c>
      <c r="D308" s="191" t="s">
        <v>1425</v>
      </c>
      <c r="E308" s="192"/>
      <c r="F308" s="190" t="s">
        <v>1424</v>
      </c>
      <c r="G308" s="190" t="s">
        <v>902</v>
      </c>
      <c r="H308" s="171">
        <v>16.55</v>
      </c>
    </row>
    <row r="309" spans="1:8" x14ac:dyDescent="0.25">
      <c r="A309" s="170">
        <v>8612</v>
      </c>
      <c r="B309" s="190" t="s">
        <v>1423</v>
      </c>
      <c r="C309" s="190" t="s">
        <v>1406</v>
      </c>
      <c r="D309" s="191" t="s">
        <v>1426</v>
      </c>
      <c r="E309" s="192"/>
      <c r="F309" s="190" t="s">
        <v>1424</v>
      </c>
      <c r="G309" s="190" t="s">
        <v>902</v>
      </c>
      <c r="H309" s="171">
        <v>19.2</v>
      </c>
    </row>
    <row r="310" spans="1:8" x14ac:dyDescent="0.25">
      <c r="A310" s="170">
        <v>8613</v>
      </c>
      <c r="B310" s="190" t="s">
        <v>1423</v>
      </c>
      <c r="C310" s="190" t="s">
        <v>1406</v>
      </c>
      <c r="D310" s="191" t="s">
        <v>1427</v>
      </c>
      <c r="E310" s="192"/>
      <c r="F310" s="190" t="s">
        <v>1424</v>
      </c>
      <c r="G310" s="190" t="s">
        <v>902</v>
      </c>
      <c r="H310" s="171">
        <v>23.77</v>
      </c>
    </row>
    <row r="311" spans="1:8" x14ac:dyDescent="0.25">
      <c r="A311" s="170">
        <v>8614</v>
      </c>
      <c r="B311" s="190" t="s">
        <v>1428</v>
      </c>
      <c r="C311" s="190" t="s">
        <v>1429</v>
      </c>
      <c r="D311" s="192"/>
      <c r="E311" s="170">
        <v>175</v>
      </c>
      <c r="F311" s="192"/>
      <c r="G311" s="190" t="s">
        <v>902</v>
      </c>
      <c r="H311" s="171">
        <v>33.35</v>
      </c>
    </row>
    <row r="312" spans="1:8" x14ac:dyDescent="0.25">
      <c r="A312" s="170">
        <v>8620</v>
      </c>
      <c r="B312" s="190" t="s">
        <v>1430</v>
      </c>
      <c r="C312" s="192"/>
      <c r="D312" s="192"/>
      <c r="E312" s="191" t="s">
        <v>1431</v>
      </c>
      <c r="F312" s="192"/>
      <c r="G312" s="190" t="s">
        <v>902</v>
      </c>
      <c r="H312" s="171">
        <v>95.35</v>
      </c>
    </row>
    <row r="313" spans="1:8" x14ac:dyDescent="0.25">
      <c r="A313" s="170">
        <v>8621</v>
      </c>
      <c r="B313" s="190" t="s">
        <v>1430</v>
      </c>
      <c r="C313" s="192"/>
      <c r="D313" s="192"/>
      <c r="E313" s="191" t="s">
        <v>1432</v>
      </c>
      <c r="F313" s="192"/>
      <c r="G313" s="190" t="s">
        <v>902</v>
      </c>
      <c r="H313" s="171">
        <v>143.65</v>
      </c>
    </row>
    <row r="314" spans="1:8" x14ac:dyDescent="0.25">
      <c r="A314" s="170">
        <v>8622</v>
      </c>
      <c r="B314" s="190" t="s">
        <v>1430</v>
      </c>
      <c r="C314" s="192"/>
      <c r="D314" s="192"/>
      <c r="E314" s="191" t="s">
        <v>1433</v>
      </c>
      <c r="F314" s="192"/>
      <c r="G314" s="190" t="s">
        <v>902</v>
      </c>
      <c r="H314" s="171">
        <v>183.6</v>
      </c>
    </row>
    <row r="315" spans="1:8" x14ac:dyDescent="0.25">
      <c r="A315" s="170">
        <v>8623</v>
      </c>
      <c r="B315" s="190" t="s">
        <v>1430</v>
      </c>
      <c r="C315" s="192"/>
      <c r="D315" s="192"/>
      <c r="E315" s="191" t="s">
        <v>1152</v>
      </c>
      <c r="F315" s="192"/>
      <c r="G315" s="190" t="s">
        <v>902</v>
      </c>
      <c r="H315" s="171">
        <v>322</v>
      </c>
    </row>
    <row r="316" spans="1:8" x14ac:dyDescent="0.25">
      <c r="A316" s="170">
        <v>8627</v>
      </c>
      <c r="B316" s="190" t="s">
        <v>1434</v>
      </c>
      <c r="C316" s="190" t="s">
        <v>1435</v>
      </c>
      <c r="D316" s="192"/>
      <c r="E316" s="170">
        <v>630</v>
      </c>
      <c r="F316" s="192"/>
      <c r="G316" s="190" t="s">
        <v>902</v>
      </c>
      <c r="H316" s="171">
        <v>57.36</v>
      </c>
    </row>
    <row r="317" spans="1:8" x14ac:dyDescent="0.25">
      <c r="A317" s="170">
        <v>8628</v>
      </c>
      <c r="B317" s="190" t="s">
        <v>1436</v>
      </c>
      <c r="C317" s="190" t="s">
        <v>1437</v>
      </c>
      <c r="D317" s="192"/>
      <c r="E317" s="170">
        <v>102</v>
      </c>
      <c r="F317" s="192"/>
      <c r="G317" s="190" t="s">
        <v>902</v>
      </c>
      <c r="H317" s="171">
        <v>47</v>
      </c>
    </row>
    <row r="318" spans="1:8" x14ac:dyDescent="0.25">
      <c r="A318" s="170">
        <v>8629</v>
      </c>
      <c r="B318" s="190" t="s">
        <v>1436</v>
      </c>
      <c r="C318" s="190" t="s">
        <v>1438</v>
      </c>
      <c r="D318" s="192"/>
      <c r="E318" s="170">
        <v>110</v>
      </c>
      <c r="F318" s="192"/>
      <c r="G318" s="190" t="s">
        <v>902</v>
      </c>
      <c r="H318" s="171">
        <v>45</v>
      </c>
    </row>
    <row r="319" spans="1:8" x14ac:dyDescent="0.25">
      <c r="A319" s="170">
        <v>8630</v>
      </c>
      <c r="B319" s="190" t="s">
        <v>1439</v>
      </c>
      <c r="C319" s="190" t="s">
        <v>1440</v>
      </c>
      <c r="D319" s="191" t="s">
        <v>1441</v>
      </c>
      <c r="E319" s="191" t="s">
        <v>904</v>
      </c>
      <c r="F319" s="192" t="s">
        <v>1442</v>
      </c>
      <c r="G319" s="190" t="s">
        <v>902</v>
      </c>
      <c r="H319" s="171">
        <v>14</v>
      </c>
    </row>
    <row r="320" spans="1:8" x14ac:dyDescent="0.25">
      <c r="A320" s="170">
        <v>8631</v>
      </c>
      <c r="B320" s="190" t="s">
        <v>1439</v>
      </c>
      <c r="C320" s="190" t="s">
        <v>1440</v>
      </c>
      <c r="D320" s="191" t="s">
        <v>1443</v>
      </c>
      <c r="E320" s="191" t="s">
        <v>906</v>
      </c>
      <c r="F320" s="192" t="s">
        <v>1444</v>
      </c>
      <c r="G320" s="190" t="s">
        <v>902</v>
      </c>
      <c r="H320" s="171">
        <v>19.8</v>
      </c>
    </row>
    <row r="321" spans="1:8" x14ac:dyDescent="0.25">
      <c r="A321" s="170">
        <v>8632</v>
      </c>
      <c r="B321" s="190" t="s">
        <v>1439</v>
      </c>
      <c r="C321" s="190" t="s">
        <v>1440</v>
      </c>
      <c r="D321" s="191" t="s">
        <v>1445</v>
      </c>
      <c r="E321" s="191" t="s">
        <v>1404</v>
      </c>
      <c r="F321" s="192" t="s">
        <v>1442</v>
      </c>
      <c r="G321" s="190" t="s">
        <v>902</v>
      </c>
      <c r="H321" s="171">
        <v>29.25</v>
      </c>
    </row>
    <row r="322" spans="1:8" x14ac:dyDescent="0.25">
      <c r="A322" s="170">
        <v>8633</v>
      </c>
      <c r="B322" s="190" t="s">
        <v>1446</v>
      </c>
      <c r="C322" s="190" t="s">
        <v>1440</v>
      </c>
      <c r="D322" s="191" t="s">
        <v>1447</v>
      </c>
      <c r="E322" s="191" t="s">
        <v>1042</v>
      </c>
      <c r="F322" s="192"/>
      <c r="G322" s="190" t="s">
        <v>902</v>
      </c>
      <c r="H322" s="171">
        <v>14.1</v>
      </c>
    </row>
    <row r="323" spans="1:8" x14ac:dyDescent="0.25">
      <c r="A323" s="170">
        <v>8634</v>
      </c>
      <c r="B323" s="190" t="s">
        <v>1446</v>
      </c>
      <c r="C323" s="190" t="s">
        <v>1440</v>
      </c>
      <c r="D323" s="191" t="s">
        <v>1448</v>
      </c>
      <c r="E323" s="191" t="s">
        <v>1119</v>
      </c>
      <c r="F323" s="192"/>
      <c r="G323" s="190" t="s">
        <v>902</v>
      </c>
      <c r="H323" s="171">
        <v>20.8</v>
      </c>
    </row>
    <row r="324" spans="1:8" x14ac:dyDescent="0.25">
      <c r="A324" s="170">
        <v>8635</v>
      </c>
      <c r="B324" s="190" t="s">
        <v>1446</v>
      </c>
      <c r="C324" s="190" t="s">
        <v>1440</v>
      </c>
      <c r="D324" s="191" t="s">
        <v>1449</v>
      </c>
      <c r="E324" s="191" t="s">
        <v>1450</v>
      </c>
      <c r="F324" s="192"/>
      <c r="G324" s="190" t="s">
        <v>902</v>
      </c>
      <c r="H324" s="171">
        <v>29.45</v>
      </c>
    </row>
    <row r="325" spans="1:8" x14ac:dyDescent="0.25">
      <c r="A325" s="170">
        <v>8636</v>
      </c>
      <c r="B325" s="190" t="s">
        <v>1367</v>
      </c>
      <c r="C325" s="190" t="s">
        <v>1451</v>
      </c>
      <c r="D325" s="191" t="s">
        <v>1452</v>
      </c>
      <c r="E325" s="170">
        <v>563</v>
      </c>
      <c r="F325" s="192"/>
      <c r="G325" s="190" t="s">
        <v>902</v>
      </c>
      <c r="H325" s="171">
        <v>239.85</v>
      </c>
    </row>
    <row r="326" spans="1:8" x14ac:dyDescent="0.25">
      <c r="A326" s="170">
        <v>8637</v>
      </c>
      <c r="B326" s="190" t="s">
        <v>1453</v>
      </c>
      <c r="C326" s="190" t="s">
        <v>1454</v>
      </c>
      <c r="D326" s="191" t="s">
        <v>1455</v>
      </c>
      <c r="E326" s="170">
        <v>330</v>
      </c>
      <c r="F326" s="190" t="s">
        <v>1456</v>
      </c>
      <c r="G326" s="190" t="s">
        <v>902</v>
      </c>
      <c r="H326" s="171">
        <v>92.33</v>
      </c>
    </row>
    <row r="327" spans="1:8" x14ac:dyDescent="0.25">
      <c r="A327" s="170">
        <v>8638</v>
      </c>
      <c r="B327" s="190" t="s">
        <v>1457</v>
      </c>
      <c r="C327" s="190" t="s">
        <v>1458</v>
      </c>
      <c r="D327" s="192"/>
      <c r="E327" s="192"/>
      <c r="F327" s="192"/>
      <c r="G327" s="190" t="s">
        <v>902</v>
      </c>
      <c r="H327" s="171">
        <v>15.4</v>
      </c>
    </row>
    <row r="328" spans="1:8" x14ac:dyDescent="0.25">
      <c r="A328" s="170">
        <v>8639</v>
      </c>
      <c r="B328" s="190" t="s">
        <v>1459</v>
      </c>
      <c r="C328" s="190" t="s">
        <v>1460</v>
      </c>
      <c r="D328" s="192"/>
      <c r="E328" s="170">
        <v>125</v>
      </c>
      <c r="F328" s="192"/>
      <c r="G328" s="190" t="s">
        <v>902</v>
      </c>
      <c r="H328" s="171">
        <v>34.299999999999997</v>
      </c>
    </row>
    <row r="329" spans="1:8" x14ac:dyDescent="0.25">
      <c r="A329" s="170">
        <v>8640</v>
      </c>
      <c r="B329" s="190" t="s">
        <v>1461</v>
      </c>
      <c r="C329" s="190" t="s">
        <v>1462</v>
      </c>
      <c r="D329" s="191" t="s">
        <v>1463</v>
      </c>
      <c r="E329" s="192"/>
      <c r="F329" s="190" t="s">
        <v>1464</v>
      </c>
      <c r="G329" s="190" t="s">
        <v>902</v>
      </c>
      <c r="H329" s="171">
        <v>1.95</v>
      </c>
    </row>
    <row r="330" spans="1:8" x14ac:dyDescent="0.25">
      <c r="A330" s="170">
        <v>8641</v>
      </c>
      <c r="B330" s="190" t="s">
        <v>1461</v>
      </c>
      <c r="C330" s="190" t="s">
        <v>1462</v>
      </c>
      <c r="D330" s="191" t="s">
        <v>1465</v>
      </c>
      <c r="E330" s="192"/>
      <c r="F330" s="190" t="s">
        <v>1466</v>
      </c>
      <c r="G330" s="190" t="s">
        <v>902</v>
      </c>
      <c r="H330" s="171">
        <v>2.2999999999999998</v>
      </c>
    </row>
    <row r="331" spans="1:8" x14ac:dyDescent="0.25">
      <c r="A331" s="170">
        <v>8642</v>
      </c>
      <c r="B331" s="190" t="s">
        <v>1461</v>
      </c>
      <c r="C331" s="190" t="s">
        <v>1462</v>
      </c>
      <c r="D331" s="191" t="s">
        <v>1467</v>
      </c>
      <c r="E331" s="192"/>
      <c r="F331" s="190" t="s">
        <v>1468</v>
      </c>
      <c r="G331" s="190" t="s">
        <v>902</v>
      </c>
      <c r="H331" s="171">
        <v>2.65</v>
      </c>
    </row>
    <row r="332" spans="1:8" x14ac:dyDescent="0.25">
      <c r="A332" s="170">
        <v>8643</v>
      </c>
      <c r="B332" s="190" t="s">
        <v>1469</v>
      </c>
      <c r="C332" s="190" t="s">
        <v>1470</v>
      </c>
      <c r="D332" s="191" t="s">
        <v>1471</v>
      </c>
      <c r="E332" s="192"/>
      <c r="F332" s="192"/>
      <c r="G332" s="190" t="s">
        <v>902</v>
      </c>
      <c r="H332" s="171">
        <v>37.75</v>
      </c>
    </row>
    <row r="333" spans="1:8" x14ac:dyDescent="0.25">
      <c r="A333" s="170">
        <v>8644</v>
      </c>
      <c r="B333" s="190" t="s">
        <v>1472</v>
      </c>
      <c r="C333" s="190" t="s">
        <v>1473</v>
      </c>
      <c r="D333" s="192"/>
      <c r="E333" s="192"/>
      <c r="F333" s="192"/>
      <c r="G333" s="190" t="s">
        <v>902</v>
      </c>
      <c r="H333" s="171">
        <v>5.65</v>
      </c>
    </row>
    <row r="334" spans="1:8" x14ac:dyDescent="0.25">
      <c r="A334" s="170">
        <v>8645</v>
      </c>
      <c r="B334" s="190" t="s">
        <v>1474</v>
      </c>
      <c r="C334" s="190" t="s">
        <v>1475</v>
      </c>
      <c r="D334" s="192"/>
      <c r="E334" s="170">
        <v>101</v>
      </c>
      <c r="F334" s="192"/>
      <c r="G334" s="190" t="s">
        <v>902</v>
      </c>
      <c r="H334" s="171">
        <v>29.45</v>
      </c>
    </row>
    <row r="335" spans="1:8" x14ac:dyDescent="0.25">
      <c r="A335" s="170">
        <v>8646</v>
      </c>
      <c r="B335" s="190" t="s">
        <v>1476</v>
      </c>
      <c r="C335" s="190" t="s">
        <v>1477</v>
      </c>
      <c r="D335" s="192"/>
      <c r="E335" s="192"/>
      <c r="F335" s="192"/>
      <c r="G335" s="190" t="s">
        <v>902</v>
      </c>
      <c r="H335" s="171">
        <v>27.9</v>
      </c>
    </row>
    <row r="336" spans="1:8" x14ac:dyDescent="0.25">
      <c r="A336" s="181">
        <v>8650</v>
      </c>
      <c r="B336" s="196" t="s">
        <v>1478</v>
      </c>
      <c r="C336" s="197"/>
      <c r="D336" s="197"/>
      <c r="E336" s="198" t="s">
        <v>1313</v>
      </c>
      <c r="F336" s="196" t="s">
        <v>1479</v>
      </c>
      <c r="G336" s="196" t="s">
        <v>902</v>
      </c>
      <c r="H336" s="171">
        <v>16.3</v>
      </c>
    </row>
    <row r="337" spans="1:8" x14ac:dyDescent="0.25">
      <c r="A337" s="170">
        <v>8651</v>
      </c>
      <c r="B337" s="190" t="s">
        <v>1478</v>
      </c>
      <c r="C337" s="192"/>
      <c r="D337" s="192"/>
      <c r="E337" s="191" t="s">
        <v>1333</v>
      </c>
      <c r="F337" s="190" t="s">
        <v>1479</v>
      </c>
      <c r="G337" s="191" t="s">
        <v>902</v>
      </c>
      <c r="H337" s="174">
        <v>24.7</v>
      </c>
    </row>
    <row r="338" spans="1:8" x14ac:dyDescent="0.25">
      <c r="A338" s="170">
        <v>8654</v>
      </c>
      <c r="B338" s="190" t="s">
        <v>1480</v>
      </c>
      <c r="C338" s="190" t="s">
        <v>1481</v>
      </c>
      <c r="D338" s="192"/>
      <c r="E338" s="192"/>
      <c r="F338" s="192"/>
      <c r="G338" s="191" t="s">
        <v>902</v>
      </c>
      <c r="H338" s="171">
        <v>1.9</v>
      </c>
    </row>
    <row r="339" spans="1:8" x14ac:dyDescent="0.25">
      <c r="A339" s="170">
        <v>8660</v>
      </c>
      <c r="B339" s="190" t="s">
        <v>1482</v>
      </c>
      <c r="C339" s="190" t="s">
        <v>1483</v>
      </c>
      <c r="D339" s="191" t="s">
        <v>1484</v>
      </c>
      <c r="E339" s="191" t="s">
        <v>904</v>
      </c>
      <c r="F339" s="192"/>
      <c r="G339" s="191" t="s">
        <v>902</v>
      </c>
      <c r="H339" s="171">
        <v>12</v>
      </c>
    </row>
    <row r="340" spans="1:8" x14ac:dyDescent="0.25">
      <c r="A340" s="170">
        <v>8661</v>
      </c>
      <c r="B340" s="190" t="s">
        <v>1482</v>
      </c>
      <c r="C340" s="190" t="s">
        <v>1483</v>
      </c>
      <c r="D340" s="191" t="s">
        <v>1485</v>
      </c>
      <c r="E340" s="191" t="s">
        <v>1088</v>
      </c>
      <c r="F340" s="192"/>
      <c r="G340" s="191" t="s">
        <v>902</v>
      </c>
      <c r="H340" s="171">
        <v>37.450000000000003</v>
      </c>
    </row>
    <row r="341" spans="1:8" x14ac:dyDescent="0.25">
      <c r="A341" s="170">
        <v>8662</v>
      </c>
      <c r="B341" s="190" t="s">
        <v>1482</v>
      </c>
      <c r="C341" s="190" t="s">
        <v>1483</v>
      </c>
      <c r="D341" s="191" t="s">
        <v>1486</v>
      </c>
      <c r="E341" s="191" t="s">
        <v>1051</v>
      </c>
      <c r="F341" s="192"/>
      <c r="G341" s="191" t="s">
        <v>902</v>
      </c>
      <c r="H341" s="171">
        <v>41.25</v>
      </c>
    </row>
    <row r="342" spans="1:8" x14ac:dyDescent="0.25">
      <c r="A342" s="170">
        <v>8670</v>
      </c>
      <c r="B342" s="190" t="s">
        <v>1487</v>
      </c>
      <c r="C342" s="190" t="s">
        <v>1488</v>
      </c>
      <c r="D342" s="191" t="s">
        <v>1489</v>
      </c>
      <c r="E342" s="192"/>
      <c r="F342" s="190" t="s">
        <v>1490</v>
      </c>
      <c r="G342" s="191" t="s">
        <v>902</v>
      </c>
      <c r="H342" s="171">
        <v>34.15</v>
      </c>
    </row>
    <row r="343" spans="1:8" x14ac:dyDescent="0.25">
      <c r="A343" s="170">
        <v>8671</v>
      </c>
      <c r="B343" s="190" t="s">
        <v>1487</v>
      </c>
      <c r="C343" s="190" t="s">
        <v>1488</v>
      </c>
      <c r="D343" s="191" t="s">
        <v>1491</v>
      </c>
      <c r="E343" s="192"/>
      <c r="F343" s="190" t="s">
        <v>1490</v>
      </c>
      <c r="G343" s="191" t="s">
        <v>902</v>
      </c>
      <c r="H343" s="171">
        <v>54.66</v>
      </c>
    </row>
    <row r="344" spans="1:8" x14ac:dyDescent="0.25">
      <c r="A344" s="170">
        <v>8680</v>
      </c>
      <c r="B344" s="190" t="s">
        <v>1492</v>
      </c>
      <c r="C344" s="190" t="s">
        <v>1493</v>
      </c>
      <c r="D344" s="191" t="s">
        <v>1494</v>
      </c>
      <c r="E344" s="191" t="s">
        <v>1053</v>
      </c>
      <c r="F344" s="192"/>
      <c r="G344" s="191" t="s">
        <v>902</v>
      </c>
      <c r="H344" s="171">
        <v>82.35</v>
      </c>
    </row>
    <row r="345" spans="1:8" x14ac:dyDescent="0.25">
      <c r="A345" s="170">
        <v>8684</v>
      </c>
      <c r="B345" s="190" t="s">
        <v>1495</v>
      </c>
      <c r="C345" s="190" t="s">
        <v>1496</v>
      </c>
      <c r="D345" s="192"/>
      <c r="E345" s="192"/>
      <c r="F345" s="192"/>
      <c r="G345" s="191" t="s">
        <v>902</v>
      </c>
      <c r="H345" s="171">
        <v>100</v>
      </c>
    </row>
    <row r="346" spans="1:8" x14ac:dyDescent="0.25">
      <c r="A346" s="170">
        <v>8690</v>
      </c>
      <c r="B346" s="190" t="s">
        <v>1495</v>
      </c>
      <c r="C346" s="190" t="s">
        <v>1497</v>
      </c>
      <c r="D346" s="191" t="s">
        <v>1498</v>
      </c>
      <c r="E346" s="192"/>
      <c r="F346" s="192"/>
      <c r="G346" s="191" t="s">
        <v>902</v>
      </c>
      <c r="H346" s="171">
        <v>68</v>
      </c>
    </row>
    <row r="347" spans="1:8" x14ac:dyDescent="0.25">
      <c r="A347" s="170">
        <v>8691</v>
      </c>
      <c r="B347" s="190" t="s">
        <v>1495</v>
      </c>
      <c r="C347" s="190" t="s">
        <v>1497</v>
      </c>
      <c r="D347" s="191" t="s">
        <v>1499</v>
      </c>
      <c r="E347" s="192"/>
      <c r="F347" s="192"/>
      <c r="G347" s="191" t="s">
        <v>902</v>
      </c>
      <c r="H347" s="171">
        <v>72.25</v>
      </c>
    </row>
    <row r="348" spans="1:8" x14ac:dyDescent="0.25">
      <c r="A348" s="170">
        <v>8692</v>
      </c>
      <c r="B348" s="190" t="s">
        <v>1495</v>
      </c>
      <c r="C348" s="190" t="s">
        <v>1497</v>
      </c>
      <c r="D348" s="191" t="s">
        <v>1500</v>
      </c>
      <c r="E348" s="192"/>
      <c r="F348" s="192"/>
      <c r="G348" s="191" t="s">
        <v>902</v>
      </c>
      <c r="H348" s="171">
        <v>78.900000000000006</v>
      </c>
    </row>
    <row r="349" spans="1:8" x14ac:dyDescent="0.25">
      <c r="A349" s="170">
        <v>8693</v>
      </c>
      <c r="B349" s="190" t="s">
        <v>1495</v>
      </c>
      <c r="C349" s="190" t="s">
        <v>1497</v>
      </c>
      <c r="D349" s="191" t="s">
        <v>1501</v>
      </c>
      <c r="E349" s="192"/>
      <c r="F349" s="192"/>
      <c r="G349" s="191" t="s">
        <v>902</v>
      </c>
      <c r="H349" s="171">
        <v>81.400000000000006</v>
      </c>
    </row>
    <row r="350" spans="1:8" x14ac:dyDescent="0.25">
      <c r="A350" s="170">
        <v>8694</v>
      </c>
      <c r="B350" s="190" t="s">
        <v>1502</v>
      </c>
      <c r="C350" s="190" t="s">
        <v>1503</v>
      </c>
      <c r="D350" s="191" t="s">
        <v>1504</v>
      </c>
      <c r="E350" s="192"/>
      <c r="F350" s="192"/>
      <c r="G350" s="191" t="s">
        <v>902</v>
      </c>
      <c r="H350" s="171">
        <v>117.1</v>
      </c>
    </row>
    <row r="351" spans="1:8" x14ac:dyDescent="0.25">
      <c r="A351" s="170">
        <v>8695</v>
      </c>
      <c r="B351" s="190" t="s">
        <v>1502</v>
      </c>
      <c r="C351" s="190" t="s">
        <v>1503</v>
      </c>
      <c r="D351" s="191" t="s">
        <v>1505</v>
      </c>
      <c r="E351" s="192"/>
      <c r="F351" s="192"/>
      <c r="G351" s="191" t="s">
        <v>902</v>
      </c>
      <c r="H351" s="171">
        <v>142.75</v>
      </c>
    </row>
    <row r="352" spans="1:8" x14ac:dyDescent="0.25">
      <c r="A352" s="170">
        <v>8696</v>
      </c>
      <c r="B352" s="190" t="s">
        <v>1495</v>
      </c>
      <c r="C352" s="190" t="s">
        <v>1506</v>
      </c>
      <c r="D352" s="192"/>
      <c r="E352" s="170">
        <v>330</v>
      </c>
      <c r="F352" s="190" t="s">
        <v>1507</v>
      </c>
      <c r="G352" s="191" t="s">
        <v>902</v>
      </c>
      <c r="H352" s="171">
        <v>93.47</v>
      </c>
    </row>
    <row r="353" spans="1:8" x14ac:dyDescent="0.25">
      <c r="A353" s="170">
        <v>8700</v>
      </c>
      <c r="B353" s="190" t="s">
        <v>1508</v>
      </c>
      <c r="C353" s="190" t="s">
        <v>1509</v>
      </c>
      <c r="D353" s="191" t="s">
        <v>1510</v>
      </c>
      <c r="E353" s="191" t="s">
        <v>1092</v>
      </c>
      <c r="F353" s="192"/>
      <c r="G353" s="191" t="s">
        <v>902</v>
      </c>
      <c r="H353" s="171">
        <v>20.6</v>
      </c>
    </row>
    <row r="354" spans="1:8" x14ac:dyDescent="0.25">
      <c r="A354" s="170">
        <v>8701</v>
      </c>
      <c r="B354" s="190" t="s">
        <v>1508</v>
      </c>
      <c r="C354" s="190" t="s">
        <v>1509</v>
      </c>
      <c r="D354" s="191" t="s">
        <v>1511</v>
      </c>
      <c r="E354" s="191" t="s">
        <v>1267</v>
      </c>
      <c r="F354" s="285"/>
      <c r="G354" s="191" t="s">
        <v>902</v>
      </c>
      <c r="H354" s="245">
        <v>35</v>
      </c>
    </row>
    <row r="355" spans="1:8" x14ac:dyDescent="0.25">
      <c r="A355" s="170">
        <v>8702</v>
      </c>
      <c r="B355" s="190" t="s">
        <v>1508</v>
      </c>
      <c r="C355" s="190" t="s">
        <v>1509</v>
      </c>
      <c r="D355" s="191" t="s">
        <v>1512</v>
      </c>
      <c r="E355" s="191" t="s">
        <v>1053</v>
      </c>
      <c r="F355" s="246" t="s">
        <v>1765</v>
      </c>
      <c r="G355" s="191" t="s">
        <v>902</v>
      </c>
      <c r="H355" s="245">
        <v>39.6</v>
      </c>
    </row>
    <row r="356" spans="1:8" x14ac:dyDescent="0.25">
      <c r="A356" s="170">
        <v>8703</v>
      </c>
      <c r="B356" s="190" t="s">
        <v>1508</v>
      </c>
      <c r="C356" s="190" t="s">
        <v>1509</v>
      </c>
      <c r="D356" s="191" t="s">
        <v>1513</v>
      </c>
      <c r="E356" s="191" t="s">
        <v>1029</v>
      </c>
      <c r="F356" s="192"/>
      <c r="G356" s="191" t="s">
        <v>902</v>
      </c>
      <c r="H356" s="171">
        <v>44.7</v>
      </c>
    </row>
    <row r="357" spans="1:8" x14ac:dyDescent="0.25">
      <c r="A357" s="170">
        <v>8708</v>
      </c>
      <c r="B357" s="190" t="s">
        <v>1514</v>
      </c>
      <c r="C357" s="192" t="s">
        <v>1515</v>
      </c>
      <c r="D357" s="191" t="s">
        <v>1516</v>
      </c>
      <c r="E357" s="192"/>
      <c r="F357" s="192"/>
      <c r="G357" s="191" t="s">
        <v>902</v>
      </c>
      <c r="H357" s="171">
        <v>8.4499999999999993</v>
      </c>
    </row>
    <row r="358" spans="1:8" x14ac:dyDescent="0.25">
      <c r="A358" s="170">
        <v>8709</v>
      </c>
      <c r="B358" s="190" t="s">
        <v>1514</v>
      </c>
      <c r="C358" s="190" t="s">
        <v>1517</v>
      </c>
      <c r="D358" s="191" t="s">
        <v>1516</v>
      </c>
      <c r="E358" s="192"/>
      <c r="F358" s="192"/>
      <c r="G358" s="191" t="s">
        <v>902</v>
      </c>
      <c r="H358" s="171">
        <v>9.5</v>
      </c>
    </row>
    <row r="359" spans="1:8" x14ac:dyDescent="0.25">
      <c r="A359" s="170">
        <v>8710</v>
      </c>
      <c r="B359" s="190" t="s">
        <v>1514</v>
      </c>
      <c r="C359" s="190" t="s">
        <v>1518</v>
      </c>
      <c r="D359" s="191" t="s">
        <v>1519</v>
      </c>
      <c r="E359" s="192"/>
      <c r="F359" s="192"/>
      <c r="G359" s="191" t="s">
        <v>902</v>
      </c>
      <c r="H359" s="171">
        <v>9.6999999999999993</v>
      </c>
    </row>
    <row r="360" spans="1:8" x14ac:dyDescent="0.25">
      <c r="A360" s="170">
        <v>8711</v>
      </c>
      <c r="B360" s="190" t="s">
        <v>1520</v>
      </c>
      <c r="C360" s="190" t="s">
        <v>1521</v>
      </c>
      <c r="D360" s="192"/>
      <c r="E360" s="192"/>
      <c r="F360" s="192"/>
      <c r="G360" s="191" t="s">
        <v>902</v>
      </c>
      <c r="H360" s="171">
        <v>3.1</v>
      </c>
    </row>
    <row r="361" spans="1:8" x14ac:dyDescent="0.25">
      <c r="A361" s="170">
        <v>8712</v>
      </c>
      <c r="B361" s="190" t="s">
        <v>1522</v>
      </c>
      <c r="C361" s="190" t="s">
        <v>1523</v>
      </c>
      <c r="D361" s="191" t="s">
        <v>1231</v>
      </c>
      <c r="E361" s="192"/>
      <c r="F361" s="190" t="s">
        <v>1524</v>
      </c>
      <c r="G361" s="191" t="s">
        <v>902</v>
      </c>
      <c r="H361" s="171">
        <v>24.8</v>
      </c>
    </row>
    <row r="362" spans="1:8" x14ac:dyDescent="0.25">
      <c r="A362" s="170">
        <v>8713</v>
      </c>
      <c r="B362" s="190" t="s">
        <v>1522</v>
      </c>
      <c r="C362" s="190" t="s">
        <v>1523</v>
      </c>
      <c r="D362" s="191" t="s">
        <v>1141</v>
      </c>
      <c r="E362" s="192"/>
      <c r="F362" s="190" t="s">
        <v>1524</v>
      </c>
      <c r="G362" s="191" t="s">
        <v>902</v>
      </c>
      <c r="H362" s="171">
        <v>31.3</v>
      </c>
    </row>
    <row r="363" spans="1:8" x14ac:dyDescent="0.25">
      <c r="A363" s="170">
        <v>8714</v>
      </c>
      <c r="B363" s="190" t="s">
        <v>1525</v>
      </c>
      <c r="C363" s="190" t="s">
        <v>1526</v>
      </c>
      <c r="D363" s="191" t="s">
        <v>1527</v>
      </c>
      <c r="E363" s="170">
        <v>49</v>
      </c>
      <c r="F363" s="192"/>
      <c r="G363" s="191" t="s">
        <v>902</v>
      </c>
      <c r="H363" s="171">
        <v>82.75</v>
      </c>
    </row>
    <row r="364" spans="1:8" x14ac:dyDescent="0.25">
      <c r="A364" s="170">
        <v>8715</v>
      </c>
      <c r="B364" s="190" t="s">
        <v>1528</v>
      </c>
      <c r="C364" s="190" t="s">
        <v>1529</v>
      </c>
      <c r="D364" s="192"/>
      <c r="E364" s="192"/>
      <c r="F364" s="192"/>
      <c r="G364" s="191" t="s">
        <v>902</v>
      </c>
      <c r="H364" s="171">
        <v>18</v>
      </c>
    </row>
    <row r="365" spans="1:8" x14ac:dyDescent="0.25">
      <c r="A365" s="170">
        <v>8716</v>
      </c>
      <c r="B365" s="190" t="s">
        <v>1530</v>
      </c>
      <c r="C365" s="190" t="s">
        <v>1531</v>
      </c>
      <c r="D365" s="192"/>
      <c r="E365" s="170">
        <v>85</v>
      </c>
      <c r="F365" s="190" t="s">
        <v>1532</v>
      </c>
      <c r="G365" s="191" t="s">
        <v>902</v>
      </c>
      <c r="H365" s="171">
        <v>51.25</v>
      </c>
    </row>
    <row r="366" spans="1:8" x14ac:dyDescent="0.25">
      <c r="A366" s="170">
        <v>8717</v>
      </c>
      <c r="B366" s="190" t="s">
        <v>1533</v>
      </c>
      <c r="C366" s="190" t="s">
        <v>1534</v>
      </c>
      <c r="D366" s="192"/>
      <c r="E366" s="170">
        <v>400</v>
      </c>
      <c r="F366" s="192"/>
      <c r="G366" s="191" t="s">
        <v>902</v>
      </c>
      <c r="H366" s="171">
        <v>74.2</v>
      </c>
    </row>
    <row r="367" spans="1:8" x14ac:dyDescent="0.25">
      <c r="A367" s="170">
        <v>8719</v>
      </c>
      <c r="B367" s="190" t="s">
        <v>1535</v>
      </c>
      <c r="C367" s="190" t="s">
        <v>1536</v>
      </c>
      <c r="D367" s="192"/>
      <c r="E367" s="192"/>
      <c r="F367" s="190" t="s">
        <v>1537</v>
      </c>
      <c r="G367" s="191" t="s">
        <v>902</v>
      </c>
      <c r="H367" s="171">
        <v>9.6</v>
      </c>
    </row>
    <row r="368" spans="1:8" x14ac:dyDescent="0.25">
      <c r="A368" s="170">
        <v>8720</v>
      </c>
      <c r="B368" s="190" t="s">
        <v>1538</v>
      </c>
      <c r="C368" s="190" t="s">
        <v>1539</v>
      </c>
      <c r="D368" s="191" t="s">
        <v>1235</v>
      </c>
      <c r="E368" s="191" t="s">
        <v>1540</v>
      </c>
      <c r="F368" s="192"/>
      <c r="G368" s="191" t="s">
        <v>902</v>
      </c>
      <c r="H368" s="171">
        <v>48.9</v>
      </c>
    </row>
    <row r="369" spans="1:8" x14ac:dyDescent="0.25">
      <c r="A369" s="170">
        <v>8721</v>
      </c>
      <c r="B369" s="190" t="s">
        <v>1538</v>
      </c>
      <c r="C369" s="190" t="s">
        <v>1539</v>
      </c>
      <c r="D369" s="191" t="s">
        <v>1140</v>
      </c>
      <c r="E369" s="191" t="s">
        <v>1541</v>
      </c>
      <c r="F369" s="192"/>
      <c r="G369" s="191" t="s">
        <v>902</v>
      </c>
      <c r="H369" s="171">
        <v>60.77</v>
      </c>
    </row>
    <row r="370" spans="1:8" x14ac:dyDescent="0.25">
      <c r="A370" s="170">
        <v>8722</v>
      </c>
      <c r="B370" s="190" t="s">
        <v>1538</v>
      </c>
      <c r="C370" s="190" t="s">
        <v>1539</v>
      </c>
      <c r="D370" s="191" t="s">
        <v>1151</v>
      </c>
      <c r="E370" s="191" t="s">
        <v>1112</v>
      </c>
      <c r="F370" s="192"/>
      <c r="G370" s="191" t="s">
        <v>902</v>
      </c>
      <c r="H370" s="171">
        <v>67.7</v>
      </c>
    </row>
    <row r="371" spans="1:8" x14ac:dyDescent="0.25">
      <c r="A371" s="170">
        <v>8723</v>
      </c>
      <c r="B371" s="190" t="s">
        <v>1538</v>
      </c>
      <c r="C371" s="190" t="s">
        <v>1539</v>
      </c>
      <c r="D371" s="191" t="s">
        <v>1542</v>
      </c>
      <c r="E371" s="191" t="s">
        <v>1112</v>
      </c>
      <c r="F371" s="192"/>
      <c r="G371" s="191" t="s">
        <v>902</v>
      </c>
      <c r="H371" s="171">
        <v>75.5</v>
      </c>
    </row>
    <row r="372" spans="1:8" x14ac:dyDescent="0.25">
      <c r="A372" s="170">
        <v>8724</v>
      </c>
      <c r="B372" s="190" t="s">
        <v>1543</v>
      </c>
      <c r="C372" s="190" t="s">
        <v>1539</v>
      </c>
      <c r="D372" s="191" t="s">
        <v>1544</v>
      </c>
      <c r="E372" s="191" t="s">
        <v>1545</v>
      </c>
      <c r="F372" s="192"/>
      <c r="G372" s="191" t="s">
        <v>902</v>
      </c>
      <c r="H372" s="171">
        <v>121.2</v>
      </c>
    </row>
    <row r="373" spans="1:8" x14ac:dyDescent="0.25">
      <c r="A373" s="170">
        <v>8725</v>
      </c>
      <c r="B373" s="190" t="s">
        <v>1538</v>
      </c>
      <c r="C373" s="190" t="s">
        <v>1539</v>
      </c>
      <c r="D373" s="191" t="s">
        <v>1141</v>
      </c>
      <c r="E373" s="191" t="s">
        <v>1112</v>
      </c>
      <c r="F373" s="192"/>
      <c r="G373" s="191" t="s">
        <v>902</v>
      </c>
      <c r="H373" s="171">
        <v>77.8</v>
      </c>
    </row>
    <row r="374" spans="1:8" x14ac:dyDescent="0.25">
      <c r="A374" s="170">
        <v>8730</v>
      </c>
      <c r="B374" s="190" t="s">
        <v>1546</v>
      </c>
      <c r="C374" s="190" t="s">
        <v>1131</v>
      </c>
      <c r="D374" s="191" t="s">
        <v>1547</v>
      </c>
      <c r="E374" s="191" t="s">
        <v>1548</v>
      </c>
      <c r="F374" s="192"/>
      <c r="G374" s="191" t="s">
        <v>902</v>
      </c>
      <c r="H374" s="171">
        <v>48.5</v>
      </c>
    </row>
    <row r="375" spans="1:8" x14ac:dyDescent="0.25">
      <c r="A375" s="170">
        <v>8731</v>
      </c>
      <c r="B375" s="190" t="s">
        <v>1546</v>
      </c>
      <c r="C375" s="190" t="s">
        <v>1131</v>
      </c>
      <c r="D375" s="191" t="s">
        <v>1549</v>
      </c>
      <c r="E375" s="191" t="s">
        <v>1550</v>
      </c>
      <c r="F375" s="192"/>
      <c r="G375" s="191" t="s">
        <v>902</v>
      </c>
      <c r="H375" s="171">
        <v>55.9</v>
      </c>
    </row>
    <row r="376" spans="1:8" x14ac:dyDescent="0.25">
      <c r="A376" s="170">
        <v>8733</v>
      </c>
      <c r="B376" s="190" t="s">
        <v>1551</v>
      </c>
      <c r="C376" s="192" t="s">
        <v>1552</v>
      </c>
      <c r="D376" s="192"/>
      <c r="E376" s="192"/>
      <c r="F376" s="190" t="s">
        <v>1553</v>
      </c>
      <c r="G376" s="191" t="s">
        <v>902</v>
      </c>
      <c r="H376" s="171">
        <v>3</v>
      </c>
    </row>
    <row r="377" spans="1:8" x14ac:dyDescent="0.25">
      <c r="A377" s="170">
        <v>8734</v>
      </c>
      <c r="B377" s="190" t="s">
        <v>1554</v>
      </c>
      <c r="C377" s="190" t="s">
        <v>1555</v>
      </c>
      <c r="D377" s="192"/>
      <c r="E377" s="192"/>
      <c r="F377" s="192"/>
      <c r="G377" s="191" t="s">
        <v>902</v>
      </c>
      <c r="H377" s="171">
        <v>5.5</v>
      </c>
    </row>
    <row r="378" spans="1:8" x14ac:dyDescent="0.25">
      <c r="A378" s="170">
        <v>8735</v>
      </c>
      <c r="B378" s="190" t="s">
        <v>1556</v>
      </c>
      <c r="C378" s="190" t="s">
        <v>1557</v>
      </c>
      <c r="D378" s="192"/>
      <c r="E378" s="192"/>
      <c r="F378" s="192"/>
      <c r="G378" s="191" t="s">
        <v>902</v>
      </c>
      <c r="H378" s="171">
        <v>3.85</v>
      </c>
    </row>
    <row r="379" spans="1:8" x14ac:dyDescent="0.25">
      <c r="A379" s="170">
        <v>8736</v>
      </c>
      <c r="B379" s="190" t="s">
        <v>1558</v>
      </c>
      <c r="C379" s="190" t="s">
        <v>1559</v>
      </c>
      <c r="D379" s="192"/>
      <c r="E379" s="170">
        <v>175</v>
      </c>
      <c r="F379" s="192"/>
      <c r="G379" s="191" t="s">
        <v>902</v>
      </c>
      <c r="H379" s="171">
        <v>27.7</v>
      </c>
    </row>
    <row r="380" spans="1:8" x14ac:dyDescent="0.25">
      <c r="A380" s="170">
        <v>8744</v>
      </c>
      <c r="B380" s="190" t="s">
        <v>1560</v>
      </c>
      <c r="C380" s="190" t="s">
        <v>1561</v>
      </c>
      <c r="D380" s="192"/>
      <c r="E380" s="170">
        <v>350</v>
      </c>
      <c r="F380" s="192"/>
      <c r="G380" s="191" t="s">
        <v>902</v>
      </c>
      <c r="H380" s="171">
        <v>18</v>
      </c>
    </row>
    <row r="381" spans="1:8" x14ac:dyDescent="0.25">
      <c r="A381" s="170">
        <v>8745</v>
      </c>
      <c r="B381" s="190" t="s">
        <v>1562</v>
      </c>
      <c r="C381" s="190" t="s">
        <v>1563</v>
      </c>
      <c r="D381" s="192"/>
      <c r="E381" s="170">
        <v>300</v>
      </c>
      <c r="F381" s="192"/>
      <c r="G381" s="191" t="s">
        <v>902</v>
      </c>
      <c r="H381" s="171">
        <v>21.25</v>
      </c>
    </row>
    <row r="382" spans="1:8" x14ac:dyDescent="0.25">
      <c r="A382" s="170">
        <v>8746</v>
      </c>
      <c r="B382" s="190" t="s">
        <v>1564</v>
      </c>
      <c r="C382" s="190" t="s">
        <v>1565</v>
      </c>
      <c r="D382" s="192"/>
      <c r="E382" s="191" t="s">
        <v>1566</v>
      </c>
      <c r="F382" s="192"/>
      <c r="G382" s="191" t="s">
        <v>902</v>
      </c>
      <c r="H382" s="171">
        <v>20</v>
      </c>
    </row>
    <row r="383" spans="1:8" x14ac:dyDescent="0.25">
      <c r="A383" s="170">
        <v>8747</v>
      </c>
      <c r="B383" s="190" t="s">
        <v>1564</v>
      </c>
      <c r="C383" s="190" t="s">
        <v>1567</v>
      </c>
      <c r="D383" s="192"/>
      <c r="E383" s="191" t="s">
        <v>1566</v>
      </c>
      <c r="F383" s="192"/>
      <c r="G383" s="191" t="s">
        <v>902</v>
      </c>
      <c r="H383" s="171">
        <v>20.149999999999999</v>
      </c>
    </row>
    <row r="384" spans="1:8" x14ac:dyDescent="0.25">
      <c r="A384" s="170">
        <v>8748</v>
      </c>
      <c r="B384" s="190" t="s">
        <v>1568</v>
      </c>
      <c r="C384" s="190" t="s">
        <v>1565</v>
      </c>
      <c r="D384" s="192"/>
      <c r="E384" s="191" t="s">
        <v>1569</v>
      </c>
      <c r="F384" s="192"/>
      <c r="G384" s="191" t="s">
        <v>902</v>
      </c>
      <c r="H384" s="171">
        <v>22.25</v>
      </c>
    </row>
    <row r="385" spans="1:8" x14ac:dyDescent="0.25">
      <c r="A385" s="170">
        <v>8749</v>
      </c>
      <c r="B385" s="190" t="s">
        <v>1568</v>
      </c>
      <c r="C385" s="190" t="s">
        <v>1567</v>
      </c>
      <c r="D385" s="192"/>
      <c r="E385" s="191" t="s">
        <v>1566</v>
      </c>
      <c r="F385" s="192"/>
      <c r="G385" s="191" t="s">
        <v>902</v>
      </c>
      <c r="H385" s="171">
        <v>22.25</v>
      </c>
    </row>
    <row r="386" spans="1:8" x14ac:dyDescent="0.25">
      <c r="A386" s="170">
        <v>8750</v>
      </c>
      <c r="B386" s="190" t="s">
        <v>1570</v>
      </c>
      <c r="C386" s="192"/>
      <c r="D386" s="192"/>
      <c r="E386" s="191" t="s">
        <v>904</v>
      </c>
      <c r="F386" s="192"/>
      <c r="G386" s="191" t="s">
        <v>902</v>
      </c>
      <c r="H386" s="171">
        <v>6.4</v>
      </c>
    </row>
    <row r="387" spans="1:8" x14ac:dyDescent="0.25">
      <c r="A387" s="170">
        <v>8753</v>
      </c>
      <c r="B387" s="190" t="s">
        <v>1571</v>
      </c>
      <c r="C387" s="192"/>
      <c r="D387" s="192"/>
      <c r="E387" s="191" t="s">
        <v>900</v>
      </c>
      <c r="F387" s="192"/>
      <c r="G387" s="191" t="s">
        <v>902</v>
      </c>
      <c r="H387" s="171">
        <v>2.8</v>
      </c>
    </row>
    <row r="388" spans="1:8" x14ac:dyDescent="0.25">
      <c r="A388" s="170">
        <v>8755</v>
      </c>
      <c r="B388" s="190" t="s">
        <v>1572</v>
      </c>
      <c r="C388" s="190" t="s">
        <v>1131</v>
      </c>
      <c r="D388" s="191" t="s">
        <v>1573</v>
      </c>
      <c r="E388" s="192"/>
      <c r="F388" s="192"/>
      <c r="G388" s="191" t="s">
        <v>902</v>
      </c>
      <c r="H388" s="171">
        <v>3.75</v>
      </c>
    </row>
    <row r="389" spans="1:8" x14ac:dyDescent="0.25">
      <c r="A389" s="170">
        <v>8761</v>
      </c>
      <c r="B389" s="190" t="s">
        <v>1574</v>
      </c>
      <c r="C389" s="192"/>
      <c r="D389" s="192"/>
      <c r="E389" s="191" t="s">
        <v>1297</v>
      </c>
      <c r="F389" s="192"/>
      <c r="G389" s="191" t="s">
        <v>902</v>
      </c>
      <c r="H389" s="171">
        <v>1.6</v>
      </c>
    </row>
    <row r="390" spans="1:8" x14ac:dyDescent="0.25">
      <c r="A390" s="181">
        <v>8770</v>
      </c>
      <c r="B390" s="196" t="s">
        <v>1575</v>
      </c>
      <c r="C390" s="197"/>
      <c r="D390" s="197"/>
      <c r="E390" s="198" t="s">
        <v>1576</v>
      </c>
      <c r="F390" s="196" t="s">
        <v>1577</v>
      </c>
      <c r="G390" s="198" t="s">
        <v>902</v>
      </c>
      <c r="H390" s="171">
        <v>3.1</v>
      </c>
    </row>
    <row r="391" spans="1:8" x14ac:dyDescent="0.25">
      <c r="A391" s="170">
        <v>8771</v>
      </c>
      <c r="B391" s="190" t="s">
        <v>1575</v>
      </c>
      <c r="C391" s="192"/>
      <c r="D391" s="192"/>
      <c r="E391" s="191" t="s">
        <v>1578</v>
      </c>
      <c r="F391" s="190" t="s">
        <v>1577</v>
      </c>
      <c r="G391" s="191" t="s">
        <v>902</v>
      </c>
      <c r="H391" s="174">
        <v>6.8</v>
      </c>
    </row>
    <row r="392" spans="1:8" x14ac:dyDescent="0.25">
      <c r="A392" s="170">
        <v>8772</v>
      </c>
      <c r="B392" s="190" t="s">
        <v>1575</v>
      </c>
      <c r="C392" s="192"/>
      <c r="D392" s="192"/>
      <c r="E392" s="191" t="s">
        <v>906</v>
      </c>
      <c r="F392" s="190" t="s">
        <v>1577</v>
      </c>
      <c r="G392" s="191" t="s">
        <v>902</v>
      </c>
      <c r="H392" s="171">
        <v>10</v>
      </c>
    </row>
    <row r="393" spans="1:8" x14ac:dyDescent="0.25">
      <c r="A393" s="170">
        <v>8773</v>
      </c>
      <c r="B393" s="190" t="s">
        <v>1575</v>
      </c>
      <c r="C393" s="192"/>
      <c r="D393" s="192"/>
      <c r="E393" s="191" t="s">
        <v>1239</v>
      </c>
      <c r="F393" s="190" t="s">
        <v>1577</v>
      </c>
      <c r="G393" s="191" t="s">
        <v>902</v>
      </c>
      <c r="H393" s="171">
        <v>13.76</v>
      </c>
    </row>
    <row r="394" spans="1:8" x14ac:dyDescent="0.25">
      <c r="A394" s="170">
        <v>8780</v>
      </c>
      <c r="B394" s="190" t="s">
        <v>1579</v>
      </c>
      <c r="C394" s="190" t="s">
        <v>1406</v>
      </c>
      <c r="D394" s="191" t="s">
        <v>1580</v>
      </c>
      <c r="E394" s="191" t="s">
        <v>1026</v>
      </c>
      <c r="F394" s="190" t="s">
        <v>1581</v>
      </c>
      <c r="G394" s="191" t="s">
        <v>902</v>
      </c>
      <c r="H394" s="171">
        <v>28.7</v>
      </c>
    </row>
    <row r="395" spans="1:8" x14ac:dyDescent="0.25">
      <c r="A395" s="170">
        <v>8781</v>
      </c>
      <c r="B395" s="190" t="s">
        <v>1579</v>
      </c>
      <c r="C395" s="190" t="s">
        <v>1406</v>
      </c>
      <c r="D395" s="191" t="s">
        <v>1411</v>
      </c>
      <c r="E395" s="191" t="s">
        <v>953</v>
      </c>
      <c r="F395" s="190" t="s">
        <v>1581</v>
      </c>
      <c r="G395" s="191" t="s">
        <v>902</v>
      </c>
      <c r="H395" s="171">
        <v>50</v>
      </c>
    </row>
    <row r="396" spans="1:8" x14ac:dyDescent="0.25">
      <c r="A396" s="170">
        <v>8788</v>
      </c>
      <c r="B396" s="190" t="s">
        <v>1582</v>
      </c>
      <c r="C396" s="190" t="s">
        <v>1583</v>
      </c>
      <c r="D396" s="192"/>
      <c r="E396" s="192"/>
      <c r="F396" s="192"/>
      <c r="G396" s="191" t="s">
        <v>902</v>
      </c>
      <c r="H396" s="171">
        <v>23.05</v>
      </c>
    </row>
    <row r="397" spans="1:8" x14ac:dyDescent="0.25">
      <c r="A397" s="170">
        <v>8789</v>
      </c>
      <c r="B397" s="190" t="s">
        <v>1584</v>
      </c>
      <c r="C397" s="190" t="s">
        <v>1585</v>
      </c>
      <c r="D397" s="192"/>
      <c r="E397" s="170">
        <v>430</v>
      </c>
      <c r="F397" s="192"/>
      <c r="G397" s="191" t="s">
        <v>902</v>
      </c>
      <c r="H397" s="171">
        <v>54.9</v>
      </c>
    </row>
    <row r="398" spans="1:8" x14ac:dyDescent="0.25">
      <c r="A398" s="170">
        <v>8790</v>
      </c>
      <c r="B398" s="190" t="s">
        <v>1584</v>
      </c>
      <c r="C398" s="190" t="s">
        <v>1586</v>
      </c>
      <c r="D398" s="191" t="s">
        <v>1587</v>
      </c>
      <c r="E398" s="191" t="s">
        <v>919</v>
      </c>
      <c r="F398" s="192"/>
      <c r="G398" s="191" t="s">
        <v>902</v>
      </c>
      <c r="H398" s="171">
        <v>42.4</v>
      </c>
    </row>
    <row r="399" spans="1:8" x14ac:dyDescent="0.25">
      <c r="A399" s="170">
        <v>8791</v>
      </c>
      <c r="B399" s="190" t="s">
        <v>1584</v>
      </c>
      <c r="C399" s="190" t="s">
        <v>1586</v>
      </c>
      <c r="D399" s="191" t="s">
        <v>1588</v>
      </c>
      <c r="E399" s="191" t="s">
        <v>1589</v>
      </c>
      <c r="F399" s="192"/>
      <c r="G399" s="191" t="s">
        <v>902</v>
      </c>
      <c r="H399" s="171">
        <v>46</v>
      </c>
    </row>
    <row r="400" spans="1:8" x14ac:dyDescent="0.25">
      <c r="A400" s="170">
        <v>8792</v>
      </c>
      <c r="B400" s="190" t="s">
        <v>1584</v>
      </c>
      <c r="C400" s="190" t="s">
        <v>1590</v>
      </c>
      <c r="D400" s="191" t="s">
        <v>1591</v>
      </c>
      <c r="E400" s="191" t="s">
        <v>1123</v>
      </c>
      <c r="F400" s="192"/>
      <c r="G400" s="191" t="s">
        <v>902</v>
      </c>
      <c r="H400" s="171">
        <v>52.75</v>
      </c>
    </row>
    <row r="401" spans="1:8" x14ac:dyDescent="0.25">
      <c r="A401" s="170">
        <v>8794</v>
      </c>
      <c r="B401" s="190" t="s">
        <v>1592</v>
      </c>
      <c r="C401" s="190" t="s">
        <v>1593</v>
      </c>
      <c r="D401" s="191" t="s">
        <v>1594</v>
      </c>
      <c r="E401" s="192"/>
      <c r="F401" s="192"/>
      <c r="G401" s="191" t="s">
        <v>902</v>
      </c>
      <c r="H401" s="171">
        <v>23.25</v>
      </c>
    </row>
    <row r="402" spans="1:8" x14ac:dyDescent="0.25">
      <c r="A402" s="170">
        <v>8795</v>
      </c>
      <c r="B402" s="190" t="s">
        <v>1595</v>
      </c>
      <c r="C402" s="190" t="s">
        <v>1596</v>
      </c>
      <c r="D402" s="191" t="s">
        <v>1597</v>
      </c>
      <c r="E402" s="192"/>
      <c r="F402" s="192"/>
      <c r="G402" s="191" t="s">
        <v>902</v>
      </c>
      <c r="H402" s="171">
        <v>34.5</v>
      </c>
    </row>
    <row r="403" spans="1:8" x14ac:dyDescent="0.25">
      <c r="A403" s="170">
        <v>8796</v>
      </c>
      <c r="B403" s="190" t="s">
        <v>1592</v>
      </c>
      <c r="C403" s="190" t="s">
        <v>1598</v>
      </c>
      <c r="D403" s="199" t="s">
        <v>1599</v>
      </c>
      <c r="E403" s="192"/>
      <c r="F403" s="192"/>
      <c r="G403" s="191" t="s">
        <v>902</v>
      </c>
      <c r="H403" s="171">
        <v>31</v>
      </c>
    </row>
    <row r="404" spans="1:8" x14ac:dyDescent="0.25">
      <c r="A404" s="170">
        <v>8798</v>
      </c>
      <c r="B404" s="190" t="s">
        <v>1600</v>
      </c>
      <c r="C404" s="190" t="s">
        <v>1601</v>
      </c>
      <c r="D404" s="191" t="s">
        <v>1602</v>
      </c>
      <c r="E404" s="192"/>
      <c r="F404" s="192"/>
      <c r="G404" s="191" t="s">
        <v>902</v>
      </c>
      <c r="H404" s="171">
        <v>32</v>
      </c>
    </row>
    <row r="405" spans="1:8" x14ac:dyDescent="0.25">
      <c r="A405" s="170">
        <v>8799</v>
      </c>
      <c r="B405" s="190" t="s">
        <v>1603</v>
      </c>
      <c r="C405" s="190" t="s">
        <v>1604</v>
      </c>
      <c r="D405" s="191" t="s">
        <v>1605</v>
      </c>
      <c r="E405" s="192"/>
      <c r="F405" s="192"/>
      <c r="G405" s="191" t="s">
        <v>902</v>
      </c>
      <c r="H405" s="171">
        <v>40.6</v>
      </c>
    </row>
    <row r="406" spans="1:8" x14ac:dyDescent="0.25">
      <c r="A406" s="170">
        <v>8800</v>
      </c>
      <c r="B406" s="190" t="s">
        <v>1606</v>
      </c>
      <c r="C406" s="192"/>
      <c r="D406" s="192"/>
      <c r="E406" s="192"/>
      <c r="F406" s="190" t="s">
        <v>1607</v>
      </c>
      <c r="G406" s="191" t="s">
        <v>950</v>
      </c>
      <c r="H406" s="171">
        <v>0.54</v>
      </c>
    </row>
    <row r="407" spans="1:8" x14ac:dyDescent="0.25">
      <c r="A407" s="170">
        <v>8801</v>
      </c>
      <c r="B407" s="190" t="s">
        <v>1606</v>
      </c>
      <c r="C407" s="190" t="s">
        <v>1608</v>
      </c>
      <c r="D407" s="191" t="s">
        <v>1609</v>
      </c>
      <c r="E407" s="170">
        <v>160</v>
      </c>
      <c r="F407" s="192"/>
      <c r="G407" s="191" t="s">
        <v>902</v>
      </c>
      <c r="H407" s="171">
        <v>12.3</v>
      </c>
    </row>
    <row r="408" spans="1:8" x14ac:dyDescent="0.25">
      <c r="A408" s="170">
        <v>8802</v>
      </c>
      <c r="B408" s="190" t="s">
        <v>1606</v>
      </c>
      <c r="C408" s="190" t="s">
        <v>1610</v>
      </c>
      <c r="D408" s="191" t="s">
        <v>1609</v>
      </c>
      <c r="E408" s="170">
        <v>234</v>
      </c>
      <c r="F408" s="192"/>
      <c r="G408" s="191" t="s">
        <v>902</v>
      </c>
      <c r="H408" s="171">
        <v>17.649999999999999</v>
      </c>
    </row>
    <row r="409" spans="1:8" x14ac:dyDescent="0.25">
      <c r="A409" s="170">
        <v>8803</v>
      </c>
      <c r="B409" s="190" t="s">
        <v>1606</v>
      </c>
      <c r="C409" s="190" t="s">
        <v>1611</v>
      </c>
      <c r="D409" s="191" t="s">
        <v>1609</v>
      </c>
      <c r="E409" s="170">
        <v>260</v>
      </c>
      <c r="F409" s="192"/>
      <c r="G409" s="191" t="s">
        <v>902</v>
      </c>
      <c r="H409" s="171">
        <v>19.850000000000001</v>
      </c>
    </row>
    <row r="410" spans="1:8" x14ac:dyDescent="0.25">
      <c r="A410" s="170">
        <v>8804</v>
      </c>
      <c r="B410" s="190" t="s">
        <v>1606</v>
      </c>
      <c r="C410" s="190" t="s">
        <v>1612</v>
      </c>
      <c r="D410" s="191" t="s">
        <v>1609</v>
      </c>
      <c r="E410" s="170">
        <v>300</v>
      </c>
      <c r="F410" s="192"/>
      <c r="G410" s="191" t="s">
        <v>902</v>
      </c>
      <c r="H410" s="171">
        <v>22.25</v>
      </c>
    </row>
    <row r="411" spans="1:8" x14ac:dyDescent="0.25">
      <c r="A411" s="170">
        <v>8805</v>
      </c>
      <c r="B411" s="190" t="s">
        <v>1606</v>
      </c>
      <c r="C411" s="190" t="s">
        <v>1613</v>
      </c>
      <c r="D411" s="191" t="s">
        <v>1609</v>
      </c>
      <c r="E411" s="170">
        <v>300</v>
      </c>
      <c r="F411" s="192"/>
      <c r="G411" s="191" t="s">
        <v>902</v>
      </c>
      <c r="H411" s="171">
        <v>23.1</v>
      </c>
    </row>
    <row r="412" spans="1:8" x14ac:dyDescent="0.25">
      <c r="A412" s="170">
        <v>8806</v>
      </c>
      <c r="B412" s="190" t="s">
        <v>1606</v>
      </c>
      <c r="C412" s="190" t="s">
        <v>1614</v>
      </c>
      <c r="D412" s="191" t="s">
        <v>1609</v>
      </c>
      <c r="E412" s="170">
        <v>165</v>
      </c>
      <c r="F412" s="192"/>
      <c r="G412" s="200" t="s">
        <v>1615</v>
      </c>
      <c r="H412" s="171">
        <v>13.4</v>
      </c>
    </row>
    <row r="413" spans="1:8" x14ac:dyDescent="0.25">
      <c r="A413" s="170">
        <v>8807</v>
      </c>
      <c r="B413" s="190" t="s">
        <v>1606</v>
      </c>
      <c r="C413" s="190" t="s">
        <v>1614</v>
      </c>
      <c r="D413" s="191" t="s">
        <v>1616</v>
      </c>
      <c r="E413" s="170">
        <v>285</v>
      </c>
      <c r="F413" s="190" t="s">
        <v>1617</v>
      </c>
      <c r="G413" s="191" t="s">
        <v>902</v>
      </c>
      <c r="H413" s="171">
        <v>20.8</v>
      </c>
    </row>
    <row r="414" spans="1:8" x14ac:dyDescent="0.25">
      <c r="A414" s="170">
        <v>8808</v>
      </c>
      <c r="B414" s="190" t="s">
        <v>1606</v>
      </c>
      <c r="C414" s="190" t="s">
        <v>1610</v>
      </c>
      <c r="D414" s="191" t="s">
        <v>1616</v>
      </c>
      <c r="E414" s="170">
        <v>340</v>
      </c>
      <c r="F414" s="190" t="s">
        <v>1617</v>
      </c>
      <c r="G414" s="191" t="s">
        <v>902</v>
      </c>
      <c r="H414" s="171">
        <v>22.85</v>
      </c>
    </row>
    <row r="415" spans="1:8" x14ac:dyDescent="0.25">
      <c r="A415" s="170">
        <v>8809</v>
      </c>
      <c r="B415" s="190" t="s">
        <v>1606</v>
      </c>
      <c r="C415" s="190" t="s">
        <v>1611</v>
      </c>
      <c r="D415" s="191" t="s">
        <v>1616</v>
      </c>
      <c r="E415" s="170">
        <v>360</v>
      </c>
      <c r="F415" s="190" t="s">
        <v>1617</v>
      </c>
      <c r="G415" s="191" t="s">
        <v>902</v>
      </c>
      <c r="H415" s="171">
        <v>26.4</v>
      </c>
    </row>
    <row r="416" spans="1:8" x14ac:dyDescent="0.25">
      <c r="A416" s="170">
        <v>8810</v>
      </c>
      <c r="B416" s="190" t="s">
        <v>1606</v>
      </c>
      <c r="C416" s="190" t="s">
        <v>1612</v>
      </c>
      <c r="D416" s="191" t="s">
        <v>1616</v>
      </c>
      <c r="E416" s="170">
        <v>362</v>
      </c>
      <c r="F416" s="190" t="s">
        <v>1617</v>
      </c>
      <c r="G416" s="191" t="s">
        <v>902</v>
      </c>
      <c r="H416" s="171">
        <v>26.75</v>
      </c>
    </row>
    <row r="417" spans="1:8" x14ac:dyDescent="0.25">
      <c r="A417" s="170">
        <v>8811</v>
      </c>
      <c r="B417" s="190" t="s">
        <v>1606</v>
      </c>
      <c r="C417" s="190" t="s">
        <v>1613</v>
      </c>
      <c r="D417" s="191" t="s">
        <v>1616</v>
      </c>
      <c r="E417" s="170">
        <v>362</v>
      </c>
      <c r="F417" s="190" t="s">
        <v>1617</v>
      </c>
      <c r="G417" s="191" t="s">
        <v>902</v>
      </c>
      <c r="H417" s="171">
        <v>27.5</v>
      </c>
    </row>
    <row r="418" spans="1:8" x14ac:dyDescent="0.25">
      <c r="A418" s="170">
        <v>8820</v>
      </c>
      <c r="B418" s="190" t="s">
        <v>1618</v>
      </c>
      <c r="C418" s="190" t="s">
        <v>1619</v>
      </c>
      <c r="D418" s="192"/>
      <c r="E418" s="192"/>
      <c r="F418" s="192"/>
      <c r="G418" s="191" t="s">
        <v>902</v>
      </c>
      <c r="H418" s="171">
        <v>1.75</v>
      </c>
    </row>
    <row r="419" spans="1:8" x14ac:dyDescent="0.25">
      <c r="A419" s="170">
        <v>8821</v>
      </c>
      <c r="B419" s="190" t="s">
        <v>1620</v>
      </c>
      <c r="C419" s="190" t="s">
        <v>1621</v>
      </c>
      <c r="D419" s="192"/>
      <c r="E419" s="192"/>
      <c r="F419" s="192"/>
      <c r="G419" s="191" t="s">
        <v>902</v>
      </c>
      <c r="H419" s="171">
        <v>1.5</v>
      </c>
    </row>
    <row r="420" spans="1:8" x14ac:dyDescent="0.25">
      <c r="A420" s="170">
        <v>8822</v>
      </c>
      <c r="B420" s="190" t="s">
        <v>1622</v>
      </c>
      <c r="C420" s="192" t="s">
        <v>1623</v>
      </c>
      <c r="D420" s="192"/>
      <c r="E420" s="170">
        <v>230</v>
      </c>
      <c r="F420" s="192"/>
      <c r="G420" s="191" t="s">
        <v>902</v>
      </c>
      <c r="H420" s="171">
        <v>52.26</v>
      </c>
    </row>
    <row r="421" spans="1:8" x14ac:dyDescent="0.25">
      <c r="A421" s="170">
        <v>8823</v>
      </c>
      <c r="B421" s="190" t="s">
        <v>1624</v>
      </c>
      <c r="C421" s="190" t="s">
        <v>1625</v>
      </c>
      <c r="D421" s="192"/>
      <c r="E421" s="170">
        <v>700</v>
      </c>
      <c r="F421" s="192"/>
      <c r="G421" s="191" t="s">
        <v>902</v>
      </c>
      <c r="H421" s="171">
        <v>115</v>
      </c>
    </row>
    <row r="422" spans="1:8" x14ac:dyDescent="0.25">
      <c r="A422" s="170">
        <v>8824</v>
      </c>
      <c r="B422" s="190" t="s">
        <v>1068</v>
      </c>
      <c r="C422" s="190" t="s">
        <v>1626</v>
      </c>
      <c r="D422" s="192"/>
      <c r="E422" s="191" t="s">
        <v>1627</v>
      </c>
      <c r="F422" s="192"/>
      <c r="G422" s="191" t="s">
        <v>902</v>
      </c>
      <c r="H422" s="171">
        <v>62.9</v>
      </c>
    </row>
    <row r="423" spans="1:8" x14ac:dyDescent="0.25">
      <c r="A423" s="170">
        <v>8825</v>
      </c>
      <c r="B423" s="190" t="s">
        <v>1068</v>
      </c>
      <c r="C423" s="190" t="s">
        <v>1628</v>
      </c>
      <c r="D423" s="192"/>
      <c r="E423" s="191" t="s">
        <v>1629</v>
      </c>
      <c r="F423" s="192"/>
      <c r="G423" s="191" t="s">
        <v>902</v>
      </c>
      <c r="H423" s="171">
        <v>118.77</v>
      </c>
    </row>
    <row r="424" spans="1:8" x14ac:dyDescent="0.25">
      <c r="A424" s="170">
        <v>8840</v>
      </c>
      <c r="B424" s="190" t="s">
        <v>1630</v>
      </c>
      <c r="C424" s="190" t="s">
        <v>1631</v>
      </c>
      <c r="D424" s="191" t="s">
        <v>1632</v>
      </c>
      <c r="E424" s="191" t="s">
        <v>1633</v>
      </c>
      <c r="F424" s="192"/>
      <c r="G424" s="191" t="s">
        <v>902</v>
      </c>
      <c r="H424" s="171">
        <v>38.65</v>
      </c>
    </row>
    <row r="425" spans="1:8" x14ac:dyDescent="0.25">
      <c r="A425" s="170">
        <v>8841</v>
      </c>
      <c r="B425" s="190" t="s">
        <v>1634</v>
      </c>
      <c r="C425" s="190" t="s">
        <v>1635</v>
      </c>
      <c r="D425" s="192"/>
      <c r="E425" s="170">
        <v>200</v>
      </c>
      <c r="F425" s="192"/>
      <c r="G425" s="191" t="s">
        <v>902</v>
      </c>
      <c r="H425" s="171">
        <v>30.5</v>
      </c>
    </row>
    <row r="426" spans="1:8" x14ac:dyDescent="0.25">
      <c r="A426" s="170">
        <v>8842</v>
      </c>
      <c r="B426" s="190" t="s">
        <v>1636</v>
      </c>
      <c r="C426" s="190" t="s">
        <v>1637</v>
      </c>
      <c r="D426" s="192"/>
      <c r="E426" s="192"/>
      <c r="F426" s="192"/>
      <c r="G426" s="191" t="s">
        <v>902</v>
      </c>
      <c r="H426" s="171">
        <v>14.66</v>
      </c>
    </row>
    <row r="427" spans="1:8" x14ac:dyDescent="0.25">
      <c r="A427" s="170">
        <v>8843</v>
      </c>
      <c r="B427" s="190" t="s">
        <v>1638</v>
      </c>
      <c r="C427" s="190" t="s">
        <v>1639</v>
      </c>
      <c r="D427" s="192"/>
      <c r="E427" s="192"/>
      <c r="F427" s="192"/>
      <c r="G427" s="191" t="s">
        <v>902</v>
      </c>
      <c r="H427" s="171">
        <v>13.6</v>
      </c>
    </row>
    <row r="428" spans="1:8" x14ac:dyDescent="0.25">
      <c r="A428" s="170">
        <v>8844</v>
      </c>
      <c r="B428" s="190" t="s">
        <v>1640</v>
      </c>
      <c r="C428" s="190" t="s">
        <v>1641</v>
      </c>
      <c r="D428" s="191" t="s">
        <v>1642</v>
      </c>
      <c r="E428" s="170">
        <v>400</v>
      </c>
      <c r="F428" s="192"/>
      <c r="G428" s="191" t="s">
        <v>902</v>
      </c>
      <c r="H428" s="171">
        <v>75</v>
      </c>
    </row>
    <row r="429" spans="1:8" x14ac:dyDescent="0.25">
      <c r="A429" s="170">
        <v>8845</v>
      </c>
      <c r="B429" s="190" t="s">
        <v>1643</v>
      </c>
      <c r="C429" s="190" t="s">
        <v>1644</v>
      </c>
      <c r="D429" s="191" t="s">
        <v>1645</v>
      </c>
      <c r="E429" s="170">
        <v>340</v>
      </c>
      <c r="F429" s="192"/>
      <c r="G429" s="191" t="s">
        <v>902</v>
      </c>
      <c r="H429" s="171">
        <v>31</v>
      </c>
    </row>
    <row r="430" spans="1:8" x14ac:dyDescent="0.25">
      <c r="A430" s="170">
        <v>8846</v>
      </c>
      <c r="B430" s="190" t="s">
        <v>1643</v>
      </c>
      <c r="C430" s="192" t="s">
        <v>1646</v>
      </c>
      <c r="D430" s="191" t="s">
        <v>1645</v>
      </c>
      <c r="E430" s="170">
        <v>340</v>
      </c>
      <c r="F430" s="192"/>
      <c r="G430" s="191" t="s">
        <v>902</v>
      </c>
      <c r="H430" s="171">
        <v>19.25</v>
      </c>
    </row>
    <row r="431" spans="1:8" x14ac:dyDescent="0.25">
      <c r="A431" s="170">
        <v>8847</v>
      </c>
      <c r="B431" s="192" t="s">
        <v>1647</v>
      </c>
      <c r="C431" s="192" t="s">
        <v>1648</v>
      </c>
      <c r="D431" s="191" t="s">
        <v>1649</v>
      </c>
      <c r="E431" s="192"/>
      <c r="F431" s="192"/>
      <c r="G431" s="191" t="s">
        <v>902</v>
      </c>
      <c r="H431" s="171">
        <v>29.45</v>
      </c>
    </row>
    <row r="432" spans="1:8" x14ac:dyDescent="0.25">
      <c r="A432" s="170">
        <v>8848</v>
      </c>
      <c r="B432" s="192" t="s">
        <v>1647</v>
      </c>
      <c r="C432" s="192" t="s">
        <v>1650</v>
      </c>
      <c r="D432" s="192"/>
      <c r="E432" s="170">
        <v>310</v>
      </c>
      <c r="F432" s="192"/>
      <c r="G432" s="191" t="s">
        <v>902</v>
      </c>
      <c r="H432" s="171">
        <v>48.9</v>
      </c>
    </row>
    <row r="433" spans="1:8" x14ac:dyDescent="0.25">
      <c r="A433" s="170">
        <v>8849</v>
      </c>
      <c r="B433" s="190" t="s">
        <v>1640</v>
      </c>
      <c r="C433" s="192" t="s">
        <v>1651</v>
      </c>
      <c r="D433" s="192"/>
      <c r="E433" s="192"/>
      <c r="F433" s="192"/>
      <c r="G433" s="191" t="s">
        <v>902</v>
      </c>
      <c r="H433" s="171">
        <v>52</v>
      </c>
    </row>
    <row r="434" spans="1:8" x14ac:dyDescent="0.25">
      <c r="A434" s="170">
        <v>8850</v>
      </c>
      <c r="B434" s="190" t="s">
        <v>1640</v>
      </c>
      <c r="C434" s="190" t="s">
        <v>1652</v>
      </c>
      <c r="D434" s="192"/>
      <c r="E434" s="170">
        <v>260</v>
      </c>
      <c r="F434" s="192"/>
      <c r="G434" s="191" t="s">
        <v>902</v>
      </c>
      <c r="H434" s="171">
        <v>45.5</v>
      </c>
    </row>
    <row r="435" spans="1:8" x14ac:dyDescent="0.25">
      <c r="A435" s="170">
        <v>8851</v>
      </c>
      <c r="B435" s="190" t="s">
        <v>1653</v>
      </c>
      <c r="C435" s="190" t="s">
        <v>1654</v>
      </c>
      <c r="D435" s="192"/>
      <c r="E435" s="170">
        <v>230</v>
      </c>
      <c r="F435" s="192"/>
      <c r="G435" s="191" t="s">
        <v>902</v>
      </c>
      <c r="H435" s="171">
        <v>41</v>
      </c>
    </row>
    <row r="436" spans="1:8" x14ac:dyDescent="0.25">
      <c r="A436" s="170">
        <v>8852</v>
      </c>
      <c r="B436" s="190" t="s">
        <v>1640</v>
      </c>
      <c r="C436" s="190" t="s">
        <v>1655</v>
      </c>
      <c r="D436" s="192"/>
      <c r="E436" s="170">
        <v>410</v>
      </c>
      <c r="F436" s="192"/>
      <c r="G436" s="191" t="s">
        <v>902</v>
      </c>
      <c r="H436" s="171">
        <v>65.3</v>
      </c>
    </row>
    <row r="437" spans="1:8" x14ac:dyDescent="0.25">
      <c r="A437" s="181">
        <v>8853</v>
      </c>
      <c r="B437" s="196" t="s">
        <v>1640</v>
      </c>
      <c r="C437" s="196" t="s">
        <v>1656</v>
      </c>
      <c r="D437" s="197"/>
      <c r="E437" s="181">
        <v>410</v>
      </c>
      <c r="F437" s="197"/>
      <c r="G437" s="198" t="s">
        <v>902</v>
      </c>
      <c r="H437" s="171">
        <v>45</v>
      </c>
    </row>
    <row r="438" spans="1:8" x14ac:dyDescent="0.25">
      <c r="A438" s="170">
        <v>8854</v>
      </c>
      <c r="B438" s="190" t="s">
        <v>1657</v>
      </c>
      <c r="C438" s="190" t="s">
        <v>1658</v>
      </c>
      <c r="D438" s="192"/>
      <c r="E438" s="191" t="s">
        <v>1659</v>
      </c>
      <c r="F438" s="192"/>
      <c r="G438" s="191" t="s">
        <v>902</v>
      </c>
      <c r="H438" s="174">
        <v>96.2</v>
      </c>
    </row>
    <row r="439" spans="1:8" x14ac:dyDescent="0.25">
      <c r="A439" s="170">
        <v>8870</v>
      </c>
      <c r="B439" s="190" t="s">
        <v>1660</v>
      </c>
      <c r="C439" s="192" t="s">
        <v>1661</v>
      </c>
      <c r="D439" s="191" t="s">
        <v>1662</v>
      </c>
      <c r="E439" s="182">
        <v>13.5</v>
      </c>
      <c r="F439" s="192"/>
      <c r="G439" s="191" t="s">
        <v>902</v>
      </c>
      <c r="H439" s="171">
        <v>10.68</v>
      </c>
    </row>
    <row r="440" spans="1:8" x14ac:dyDescent="0.25">
      <c r="A440" s="170">
        <v>8871</v>
      </c>
      <c r="B440" s="190" t="s">
        <v>1660</v>
      </c>
      <c r="C440" s="190" t="s">
        <v>1663</v>
      </c>
      <c r="D440" s="192"/>
      <c r="E440" s="192"/>
      <c r="F440" s="192"/>
      <c r="G440" s="191" t="s">
        <v>902</v>
      </c>
      <c r="H440" s="171">
        <v>6.3</v>
      </c>
    </row>
    <row r="441" spans="1:8" x14ac:dyDescent="0.25">
      <c r="A441" s="170">
        <v>8872</v>
      </c>
      <c r="B441" s="190" t="s">
        <v>1664</v>
      </c>
      <c r="C441" s="190" t="s">
        <v>1665</v>
      </c>
      <c r="D441" s="192"/>
      <c r="E441" s="182">
        <v>4.5</v>
      </c>
      <c r="F441" s="192"/>
      <c r="G441" s="191" t="s">
        <v>902</v>
      </c>
      <c r="H441" s="171">
        <v>48.75</v>
      </c>
    </row>
    <row r="442" spans="1:8" x14ac:dyDescent="0.25">
      <c r="A442" s="170">
        <v>8900</v>
      </c>
      <c r="B442" s="190" t="s">
        <v>1666</v>
      </c>
      <c r="C442" s="190" t="s">
        <v>1667</v>
      </c>
      <c r="D442" s="192"/>
      <c r="E442" s="170">
        <v>420</v>
      </c>
      <c r="F442" s="192"/>
      <c r="G442" s="191" t="s">
        <v>902</v>
      </c>
      <c r="H442" s="171">
        <v>474</v>
      </c>
    </row>
    <row r="443" spans="1:8" x14ac:dyDescent="0.25">
      <c r="A443" s="170">
        <v>8901</v>
      </c>
      <c r="B443" s="190" t="s">
        <v>1666</v>
      </c>
      <c r="C443" s="190" t="s">
        <v>1668</v>
      </c>
      <c r="D443" s="192"/>
      <c r="E443" s="170">
        <v>420</v>
      </c>
      <c r="F443" s="192"/>
      <c r="G443" s="191" t="s">
        <v>902</v>
      </c>
      <c r="H443" s="171">
        <v>496</v>
      </c>
    </row>
    <row r="444" spans="1:8" x14ac:dyDescent="0.25">
      <c r="A444" s="170">
        <v>8902</v>
      </c>
      <c r="B444" s="190" t="s">
        <v>1666</v>
      </c>
      <c r="C444" s="190" t="s">
        <v>1669</v>
      </c>
      <c r="D444" s="192"/>
      <c r="E444" s="170">
        <v>650</v>
      </c>
      <c r="F444" s="190" t="s">
        <v>1670</v>
      </c>
      <c r="G444" s="191" t="s">
        <v>902</v>
      </c>
      <c r="H444" s="171">
        <v>582</v>
      </c>
    </row>
    <row r="445" spans="1:8" x14ac:dyDescent="0.25">
      <c r="A445" s="170">
        <v>8903</v>
      </c>
      <c r="B445" s="190" t="s">
        <v>1666</v>
      </c>
      <c r="C445" s="190" t="s">
        <v>1671</v>
      </c>
      <c r="D445" s="192"/>
      <c r="E445" s="170">
        <v>650</v>
      </c>
      <c r="F445" s="190" t="s">
        <v>1672</v>
      </c>
      <c r="G445" s="191" t="s">
        <v>902</v>
      </c>
      <c r="H445" s="171">
        <v>596</v>
      </c>
    </row>
    <row r="446" spans="1:8" x14ac:dyDescent="0.25">
      <c r="A446" s="170">
        <v>8904</v>
      </c>
      <c r="B446" s="190" t="s">
        <v>1666</v>
      </c>
      <c r="C446" s="190" t="s">
        <v>1673</v>
      </c>
      <c r="D446" s="192"/>
      <c r="E446" s="170">
        <v>450</v>
      </c>
      <c r="F446" s="190" t="s">
        <v>1674</v>
      </c>
      <c r="G446" s="191" t="s">
        <v>902</v>
      </c>
      <c r="H446" s="171">
        <v>780</v>
      </c>
    </row>
    <row r="447" spans="1:8" x14ac:dyDescent="0.25">
      <c r="A447" s="170">
        <v>8905</v>
      </c>
      <c r="B447" s="190" t="s">
        <v>1666</v>
      </c>
      <c r="C447" s="190" t="s">
        <v>1675</v>
      </c>
      <c r="D447" s="192"/>
      <c r="E447" s="170">
        <v>250</v>
      </c>
      <c r="F447" s="192"/>
      <c r="G447" s="191" t="s">
        <v>902</v>
      </c>
      <c r="H447" s="171">
        <v>626</v>
      </c>
    </row>
    <row r="448" spans="1:8" x14ac:dyDescent="0.25">
      <c r="A448" s="170">
        <v>8906</v>
      </c>
      <c r="B448" s="190" t="s">
        <v>1676</v>
      </c>
      <c r="C448" s="190" t="s">
        <v>1677</v>
      </c>
      <c r="D448" s="192"/>
      <c r="E448" s="170">
        <v>310</v>
      </c>
      <c r="F448" s="192"/>
      <c r="G448" s="191" t="s">
        <v>902</v>
      </c>
      <c r="H448" s="171">
        <v>456</v>
      </c>
    </row>
    <row r="449" spans="1:8" x14ac:dyDescent="0.25">
      <c r="A449" s="170">
        <v>8907</v>
      </c>
      <c r="B449" s="190" t="s">
        <v>1676</v>
      </c>
      <c r="C449" s="190" t="s">
        <v>1678</v>
      </c>
      <c r="D449" s="192"/>
      <c r="E449" s="170">
        <v>350</v>
      </c>
      <c r="F449" s="192"/>
      <c r="G449" s="191" t="s">
        <v>902</v>
      </c>
      <c r="H449" s="171">
        <v>487</v>
      </c>
    </row>
    <row r="450" spans="1:8" x14ac:dyDescent="0.25">
      <c r="A450" s="170">
        <v>8908</v>
      </c>
      <c r="B450" s="190" t="s">
        <v>1679</v>
      </c>
      <c r="C450" s="190" t="s">
        <v>1680</v>
      </c>
      <c r="D450" s="191" t="s">
        <v>1681</v>
      </c>
      <c r="E450" s="170">
        <v>1890</v>
      </c>
      <c r="F450" s="190" t="s">
        <v>1682</v>
      </c>
      <c r="G450" s="191" t="s">
        <v>902</v>
      </c>
      <c r="H450" s="175">
        <v>2945</v>
      </c>
    </row>
    <row r="451" spans="1:8" x14ac:dyDescent="0.25">
      <c r="A451" s="170">
        <v>8909</v>
      </c>
      <c r="B451" s="190" t="s">
        <v>1666</v>
      </c>
      <c r="C451" s="190" t="s">
        <v>1683</v>
      </c>
      <c r="D451" s="191" t="s">
        <v>1681</v>
      </c>
      <c r="E451" s="170">
        <v>1890</v>
      </c>
      <c r="F451" s="190" t="s">
        <v>1684</v>
      </c>
      <c r="G451" s="191" t="s">
        <v>902</v>
      </c>
      <c r="H451" s="175">
        <v>5504</v>
      </c>
    </row>
    <row r="452" spans="1:8" x14ac:dyDescent="0.25">
      <c r="A452" s="170">
        <v>8910</v>
      </c>
      <c r="B452" s="190" t="s">
        <v>1685</v>
      </c>
      <c r="C452" s="190" t="s">
        <v>1686</v>
      </c>
      <c r="D452" s="191" t="s">
        <v>1687</v>
      </c>
      <c r="E452" s="170">
        <v>2850</v>
      </c>
      <c r="F452" s="190" t="s">
        <v>1684</v>
      </c>
      <c r="G452" s="191" t="s">
        <v>902</v>
      </c>
      <c r="H452" s="175">
        <v>10750</v>
      </c>
    </row>
    <row r="453" spans="1:8" x14ac:dyDescent="0.25">
      <c r="A453" s="170">
        <v>8911</v>
      </c>
      <c r="B453" s="190" t="s">
        <v>1688</v>
      </c>
      <c r="C453" s="190" t="s">
        <v>1689</v>
      </c>
      <c r="D453" s="191" t="s">
        <v>1690</v>
      </c>
      <c r="E453" s="170">
        <v>675</v>
      </c>
      <c r="F453" s="190" t="s">
        <v>1691</v>
      </c>
      <c r="G453" s="191" t="s">
        <v>902</v>
      </c>
      <c r="H453" s="171">
        <v>621</v>
      </c>
    </row>
    <row r="454" spans="1:8" x14ac:dyDescent="0.25">
      <c r="A454" s="170">
        <v>8912</v>
      </c>
      <c r="B454" s="190" t="s">
        <v>1688</v>
      </c>
      <c r="C454" s="190" t="s">
        <v>1692</v>
      </c>
      <c r="D454" s="191" t="s">
        <v>1690</v>
      </c>
      <c r="E454" s="170">
        <v>420</v>
      </c>
      <c r="F454" s="190" t="s">
        <v>1691</v>
      </c>
      <c r="G454" s="191" t="s">
        <v>902</v>
      </c>
      <c r="H454" s="171">
        <v>596</v>
      </c>
    </row>
    <row r="455" spans="1:8" x14ac:dyDescent="0.25">
      <c r="A455" s="170">
        <v>8913</v>
      </c>
      <c r="B455" s="190" t="s">
        <v>1666</v>
      </c>
      <c r="C455" s="190" t="s">
        <v>1693</v>
      </c>
      <c r="D455" s="192"/>
      <c r="E455" s="170">
        <v>726</v>
      </c>
      <c r="F455" s="192"/>
      <c r="G455" s="191" t="s">
        <v>902</v>
      </c>
      <c r="H455" s="171">
        <v>576</v>
      </c>
    </row>
    <row r="456" spans="1:8" x14ac:dyDescent="0.25">
      <c r="A456" s="170">
        <v>8914</v>
      </c>
      <c r="B456" s="190" t="s">
        <v>1694</v>
      </c>
      <c r="C456" s="190" t="s">
        <v>1695</v>
      </c>
      <c r="D456" s="192"/>
      <c r="E456" s="170">
        <v>669</v>
      </c>
      <c r="F456" s="192"/>
      <c r="G456" s="191" t="s">
        <v>902</v>
      </c>
      <c r="H456" s="175">
        <v>1316</v>
      </c>
    </row>
    <row r="457" spans="1:8" x14ac:dyDescent="0.25">
      <c r="A457" s="170">
        <v>8915</v>
      </c>
      <c r="B457" s="190" t="s">
        <v>1696</v>
      </c>
      <c r="C457" s="190" t="s">
        <v>1697</v>
      </c>
      <c r="D457" s="192"/>
      <c r="E457" s="170">
        <v>850</v>
      </c>
      <c r="F457" s="192"/>
      <c r="G457" s="191" t="s">
        <v>902</v>
      </c>
      <c r="H457" s="171">
        <v>697</v>
      </c>
    </row>
    <row r="458" spans="1:8" x14ac:dyDescent="0.25">
      <c r="A458" s="170">
        <v>8916</v>
      </c>
      <c r="B458" s="190" t="s">
        <v>1696</v>
      </c>
      <c r="C458" s="190" t="s">
        <v>1698</v>
      </c>
      <c r="D458" s="192"/>
      <c r="E458" s="170">
        <v>550</v>
      </c>
      <c r="F458" s="192"/>
      <c r="G458" s="191" t="s">
        <v>902</v>
      </c>
      <c r="H458" s="175">
        <v>1075</v>
      </c>
    </row>
    <row r="459" spans="1:8" x14ac:dyDescent="0.25">
      <c r="A459" s="170">
        <v>8917</v>
      </c>
      <c r="B459" s="190" t="s">
        <v>1699</v>
      </c>
      <c r="C459" s="190" t="s">
        <v>1700</v>
      </c>
      <c r="D459" s="192"/>
      <c r="E459" s="170">
        <v>290</v>
      </c>
      <c r="F459" s="192"/>
      <c r="G459" s="191" t="s">
        <v>902</v>
      </c>
      <c r="H459" s="171">
        <v>447</v>
      </c>
    </row>
    <row r="460" spans="1:8" x14ac:dyDescent="0.25">
      <c r="A460" s="170">
        <v>8943</v>
      </c>
      <c r="B460" s="190" t="s">
        <v>1701</v>
      </c>
      <c r="C460" s="190" t="s">
        <v>1702</v>
      </c>
      <c r="D460" s="192"/>
      <c r="E460" s="170">
        <v>30</v>
      </c>
      <c r="F460" s="190" t="s">
        <v>1703</v>
      </c>
      <c r="G460" s="191" t="s">
        <v>902</v>
      </c>
      <c r="H460" s="171">
        <v>19.850000000000001</v>
      </c>
    </row>
    <row r="461" spans="1:8" x14ac:dyDescent="0.25">
      <c r="A461" s="170">
        <v>8944</v>
      </c>
      <c r="B461" s="190" t="s">
        <v>1704</v>
      </c>
      <c r="C461" s="190" t="s">
        <v>1380</v>
      </c>
      <c r="D461" s="192"/>
      <c r="E461" s="192"/>
      <c r="F461" s="190" t="s">
        <v>1705</v>
      </c>
      <c r="G461" s="191" t="s">
        <v>902</v>
      </c>
      <c r="H461" s="171">
        <v>14.5</v>
      </c>
    </row>
    <row r="462" spans="1:8" x14ac:dyDescent="0.25">
      <c r="A462" s="170">
        <v>8945</v>
      </c>
      <c r="B462" s="190" t="s">
        <v>1706</v>
      </c>
      <c r="C462" s="190" t="s">
        <v>1707</v>
      </c>
      <c r="D462" s="192"/>
      <c r="E462" s="192"/>
      <c r="F462" s="192"/>
      <c r="G462" s="191" t="s">
        <v>902</v>
      </c>
      <c r="H462" s="171">
        <v>6.3</v>
      </c>
    </row>
  </sheetData>
  <sortState xmlns:xlrd2="http://schemas.microsoft.com/office/spreadsheetml/2017/richdata2" ref="A3:H462">
    <sortCondition ref="A3:A462"/>
  </sortState>
  <mergeCells count="2">
    <mergeCell ref="A1:B1"/>
    <mergeCell ref="C1:G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6E12-661D-4A11-8C25-47F4171B9E19}">
  <dimension ref="A1:J498"/>
  <sheetViews>
    <sheetView workbookViewId="0">
      <selection sqref="A1:B1"/>
    </sheetView>
  </sheetViews>
  <sheetFormatPr defaultColWidth="8.7109375" defaultRowHeight="15" x14ac:dyDescent="0.25"/>
  <cols>
    <col min="1" max="1" width="15.85546875" style="43" customWidth="1"/>
    <col min="2" max="2" width="22.42578125" style="43" customWidth="1"/>
    <col min="3" max="3" width="19.85546875" style="43" customWidth="1"/>
    <col min="4" max="4" width="27.85546875" style="43" customWidth="1"/>
    <col min="5" max="5" width="13.5703125" style="43" customWidth="1"/>
    <col min="6" max="6" width="34.5703125" style="10" customWidth="1"/>
    <col min="7" max="7" width="16.5703125" style="43" customWidth="1"/>
    <col min="8" max="8" width="21.5703125" style="354" customWidth="1"/>
    <col min="9" max="16384" width="8.7109375" style="10"/>
  </cols>
  <sheetData>
    <row r="1" spans="1:10" x14ac:dyDescent="0.25">
      <c r="A1" s="417" t="s">
        <v>3066</v>
      </c>
      <c r="B1" s="418"/>
      <c r="C1" s="417" t="s">
        <v>3067</v>
      </c>
      <c r="D1" s="419"/>
      <c r="E1" s="419"/>
      <c r="F1" s="419"/>
      <c r="G1" s="418"/>
      <c r="H1" s="349"/>
    </row>
    <row r="2" spans="1:10" x14ac:dyDescent="0.25">
      <c r="A2" s="341" t="s">
        <v>85</v>
      </c>
      <c r="B2" s="342" t="s">
        <v>3068</v>
      </c>
      <c r="C2" s="343" t="s">
        <v>3069</v>
      </c>
      <c r="D2" s="344" t="s">
        <v>3070</v>
      </c>
      <c r="E2" s="343" t="s">
        <v>3071</v>
      </c>
      <c r="F2" s="345" t="s">
        <v>3072</v>
      </c>
      <c r="G2" s="343" t="s">
        <v>3073</v>
      </c>
      <c r="H2" s="350" t="s">
        <v>3011</v>
      </c>
    </row>
    <row r="3" spans="1:10" x14ac:dyDescent="0.25">
      <c r="A3" s="300">
        <v>8010</v>
      </c>
      <c r="B3" s="295" t="s">
        <v>1773</v>
      </c>
      <c r="C3" s="295" t="s">
        <v>1780</v>
      </c>
      <c r="D3" s="295" t="s">
        <v>1767</v>
      </c>
      <c r="E3" s="295" t="s">
        <v>1768</v>
      </c>
      <c r="F3" s="293" t="s">
        <v>1769</v>
      </c>
      <c r="G3" s="295" t="s">
        <v>1792</v>
      </c>
      <c r="H3" s="351">
        <v>1.62</v>
      </c>
      <c r="J3" s="359"/>
    </row>
    <row r="4" spans="1:10" x14ac:dyDescent="0.25">
      <c r="A4" s="300">
        <v>8011</v>
      </c>
      <c r="B4" s="295" t="s">
        <v>1773</v>
      </c>
      <c r="C4" s="295" t="s">
        <v>1780</v>
      </c>
      <c r="D4" s="295" t="s">
        <v>1770</v>
      </c>
      <c r="E4" s="295" t="s">
        <v>1771</v>
      </c>
      <c r="F4" s="293" t="s">
        <v>1772</v>
      </c>
      <c r="G4" s="323" t="s">
        <v>1792</v>
      </c>
      <c r="H4" s="352">
        <v>9.86</v>
      </c>
      <c r="J4" s="359"/>
    </row>
    <row r="5" spans="1:10" x14ac:dyDescent="0.25">
      <c r="A5" s="300">
        <v>8012</v>
      </c>
      <c r="B5" s="295" t="s">
        <v>1773</v>
      </c>
      <c r="C5" s="295" t="s">
        <v>1774</v>
      </c>
      <c r="D5" s="295" t="s">
        <v>1775</v>
      </c>
      <c r="E5" s="295" t="s">
        <v>1776</v>
      </c>
      <c r="F5" s="293" t="s">
        <v>1769</v>
      </c>
      <c r="G5" s="323" t="s">
        <v>1792</v>
      </c>
      <c r="H5" s="352">
        <v>12.49</v>
      </c>
      <c r="J5" s="359"/>
    </row>
    <row r="6" spans="1:10" x14ac:dyDescent="0.25">
      <c r="A6" s="299">
        <v>8013</v>
      </c>
      <c r="B6" s="295" t="s">
        <v>1773</v>
      </c>
      <c r="C6" s="295" t="s">
        <v>1777</v>
      </c>
      <c r="D6" s="295" t="s">
        <v>1778</v>
      </c>
      <c r="E6" s="295" t="s">
        <v>1779</v>
      </c>
      <c r="F6" s="293" t="s">
        <v>1769</v>
      </c>
      <c r="G6" s="323" t="s">
        <v>1792</v>
      </c>
      <c r="H6" s="352">
        <v>20.98</v>
      </c>
      <c r="J6" s="359"/>
    </row>
    <row r="7" spans="1:10" x14ac:dyDescent="0.25">
      <c r="A7" s="300">
        <v>8014</v>
      </c>
      <c r="B7" s="295" t="s">
        <v>1773</v>
      </c>
      <c r="C7" s="295" t="s">
        <v>1780</v>
      </c>
      <c r="D7" s="295" t="s">
        <v>1781</v>
      </c>
      <c r="E7" s="295" t="s">
        <v>1782</v>
      </c>
      <c r="F7" s="293" t="s">
        <v>1783</v>
      </c>
      <c r="G7" s="323" t="s">
        <v>1792</v>
      </c>
      <c r="H7" s="352">
        <v>32.130000000000003</v>
      </c>
      <c r="J7" s="359"/>
    </row>
    <row r="8" spans="1:10" x14ac:dyDescent="0.25">
      <c r="A8" s="299">
        <v>8015</v>
      </c>
      <c r="B8" s="295" t="s">
        <v>1773</v>
      </c>
      <c r="C8" s="295" t="s">
        <v>1784</v>
      </c>
      <c r="D8" s="295" t="s">
        <v>1785</v>
      </c>
      <c r="E8" s="295" t="s">
        <v>1786</v>
      </c>
      <c r="F8" s="293" t="s">
        <v>1787</v>
      </c>
      <c r="G8" s="323" t="s">
        <v>1792</v>
      </c>
      <c r="H8" s="352">
        <v>57.05</v>
      </c>
      <c r="J8" s="359"/>
    </row>
    <row r="9" spans="1:10" x14ac:dyDescent="0.25">
      <c r="A9" s="300">
        <v>8016</v>
      </c>
      <c r="B9" s="295" t="s">
        <v>1773</v>
      </c>
      <c r="C9" s="295" t="s">
        <v>3074</v>
      </c>
      <c r="D9" s="295" t="s">
        <v>1788</v>
      </c>
      <c r="E9" s="295" t="s">
        <v>1789</v>
      </c>
      <c r="F9" s="293" t="s">
        <v>1772</v>
      </c>
      <c r="G9" s="323" t="s">
        <v>1792</v>
      </c>
      <c r="H9" s="352">
        <v>95.6</v>
      </c>
      <c r="J9" s="359"/>
    </row>
    <row r="10" spans="1:10" x14ac:dyDescent="0.25">
      <c r="A10" s="300">
        <v>8017</v>
      </c>
      <c r="B10" s="295" t="s">
        <v>3075</v>
      </c>
      <c r="C10" s="295" t="s">
        <v>1780</v>
      </c>
      <c r="D10" s="295" t="s">
        <v>1790</v>
      </c>
      <c r="E10" s="295" t="s">
        <v>1791</v>
      </c>
      <c r="F10" s="293" t="s">
        <v>1769</v>
      </c>
      <c r="G10" s="323" t="s">
        <v>1792</v>
      </c>
      <c r="H10" s="352">
        <v>98.55</v>
      </c>
      <c r="J10" s="359"/>
    </row>
    <row r="11" spans="1:10" x14ac:dyDescent="0.25">
      <c r="A11" s="299">
        <v>8040</v>
      </c>
      <c r="B11" s="295" t="s">
        <v>1794</v>
      </c>
      <c r="C11" s="296"/>
      <c r="D11" s="296"/>
      <c r="E11" s="295" t="s">
        <v>1793</v>
      </c>
      <c r="F11" s="292"/>
      <c r="G11" s="323" t="s">
        <v>1792</v>
      </c>
      <c r="H11" s="352">
        <v>28.09</v>
      </c>
      <c r="J11" s="359"/>
    </row>
    <row r="12" spans="1:10" x14ac:dyDescent="0.25">
      <c r="A12" s="300">
        <v>8041</v>
      </c>
      <c r="B12" s="295" t="s">
        <v>1794</v>
      </c>
      <c r="C12" s="296"/>
      <c r="D12" s="296"/>
      <c r="E12" s="295" t="s">
        <v>1795</v>
      </c>
      <c r="F12" s="292"/>
      <c r="G12" s="323" t="s">
        <v>1792</v>
      </c>
      <c r="H12" s="352">
        <v>41.18</v>
      </c>
      <c r="J12" s="359"/>
    </row>
    <row r="13" spans="1:10" x14ac:dyDescent="0.25">
      <c r="A13" s="300">
        <v>8050</v>
      </c>
      <c r="B13" s="295" t="s">
        <v>3076</v>
      </c>
      <c r="C13" s="296"/>
      <c r="D13" s="296"/>
      <c r="E13" s="295" t="s">
        <v>1796</v>
      </c>
      <c r="F13" s="293" t="s">
        <v>1797</v>
      </c>
      <c r="G13" s="323" t="s">
        <v>1792</v>
      </c>
      <c r="H13" s="352">
        <v>4.53</v>
      </c>
      <c r="J13" s="359"/>
    </row>
    <row r="14" spans="1:10" x14ac:dyDescent="0.25">
      <c r="A14" s="300">
        <v>8051</v>
      </c>
      <c r="B14" s="295" t="s">
        <v>1798</v>
      </c>
      <c r="C14" s="296"/>
      <c r="D14" s="296"/>
      <c r="E14" s="295" t="s">
        <v>1799</v>
      </c>
      <c r="F14" s="293" t="s">
        <v>1797</v>
      </c>
      <c r="G14" s="323" t="s">
        <v>1792</v>
      </c>
      <c r="H14" s="352">
        <v>11.6</v>
      </c>
      <c r="J14" s="359"/>
    </row>
    <row r="15" spans="1:10" x14ac:dyDescent="0.25">
      <c r="A15" s="299">
        <v>8060</v>
      </c>
      <c r="B15" s="295" t="s">
        <v>1800</v>
      </c>
      <c r="C15" s="295" t="s">
        <v>1801</v>
      </c>
      <c r="D15" s="295" t="s">
        <v>1802</v>
      </c>
      <c r="E15" s="295" t="s">
        <v>1803</v>
      </c>
      <c r="F15" s="294"/>
      <c r="G15" s="323" t="s">
        <v>1792</v>
      </c>
      <c r="H15" s="352">
        <v>2.34</v>
      </c>
      <c r="J15" s="359"/>
    </row>
    <row r="16" spans="1:10" x14ac:dyDescent="0.25">
      <c r="A16" s="300">
        <v>8061</v>
      </c>
      <c r="B16" s="295" t="s">
        <v>1804</v>
      </c>
      <c r="C16" s="295" t="s">
        <v>1805</v>
      </c>
      <c r="D16" s="295" t="s">
        <v>1806</v>
      </c>
      <c r="E16" s="295" t="s">
        <v>1807</v>
      </c>
      <c r="F16" s="292"/>
      <c r="G16" s="323" t="s">
        <v>1792</v>
      </c>
      <c r="H16" s="352">
        <v>4.6500000000000004</v>
      </c>
      <c r="J16" s="359"/>
    </row>
    <row r="17" spans="1:10" ht="30" x14ac:dyDescent="0.25">
      <c r="A17" s="299">
        <v>8062</v>
      </c>
      <c r="B17" s="296" t="s">
        <v>3077</v>
      </c>
      <c r="C17" s="295" t="s">
        <v>3078</v>
      </c>
      <c r="D17" s="295" t="s">
        <v>1808</v>
      </c>
      <c r="E17" s="295" t="s">
        <v>1807</v>
      </c>
      <c r="F17" s="293" t="s">
        <v>3079</v>
      </c>
      <c r="G17" s="323" t="s">
        <v>1792</v>
      </c>
      <c r="H17" s="352">
        <v>3.25</v>
      </c>
      <c r="J17" s="359"/>
    </row>
    <row r="18" spans="1:10" ht="45" x14ac:dyDescent="0.25">
      <c r="A18" s="300">
        <v>8063</v>
      </c>
      <c r="B18" s="295" t="s">
        <v>1809</v>
      </c>
      <c r="C18" s="295" t="s">
        <v>1810</v>
      </c>
      <c r="D18" s="295" t="s">
        <v>1811</v>
      </c>
      <c r="E18" s="295" t="s">
        <v>1812</v>
      </c>
      <c r="F18" s="297" t="s">
        <v>3080</v>
      </c>
      <c r="G18" s="323" t="s">
        <v>1792</v>
      </c>
      <c r="H18" s="352">
        <v>34.93</v>
      </c>
      <c r="J18" s="359"/>
    </row>
    <row r="19" spans="1:10" x14ac:dyDescent="0.25">
      <c r="A19" s="300">
        <v>8064</v>
      </c>
      <c r="B19" s="295" t="s">
        <v>3081</v>
      </c>
      <c r="C19" s="296"/>
      <c r="D19" s="296"/>
      <c r="E19" s="296"/>
      <c r="F19" s="292"/>
      <c r="G19" s="323" t="s">
        <v>1792</v>
      </c>
      <c r="H19" s="352">
        <v>35.270000000000003</v>
      </c>
      <c r="J19" s="359"/>
    </row>
    <row r="20" spans="1:10" ht="45" x14ac:dyDescent="0.25">
      <c r="A20" s="300">
        <v>8065</v>
      </c>
      <c r="B20" s="295" t="s">
        <v>1813</v>
      </c>
      <c r="C20" s="296" t="s">
        <v>3266</v>
      </c>
      <c r="D20" s="295" t="s">
        <v>1814</v>
      </c>
      <c r="E20" s="299">
        <v>300</v>
      </c>
      <c r="F20" s="298" t="s">
        <v>1815</v>
      </c>
      <c r="G20" s="323" t="s">
        <v>1792</v>
      </c>
      <c r="H20" s="352">
        <v>172.29</v>
      </c>
      <c r="J20" s="359"/>
    </row>
    <row r="21" spans="1:10" ht="29.1" customHeight="1" x14ac:dyDescent="0.25">
      <c r="A21" s="300">
        <v>8066</v>
      </c>
      <c r="B21" s="295" t="s">
        <v>1816</v>
      </c>
      <c r="C21" s="295" t="s">
        <v>3267</v>
      </c>
      <c r="D21" s="295" t="s">
        <v>1817</v>
      </c>
      <c r="E21" s="300">
        <v>24</v>
      </c>
      <c r="F21" s="298" t="s">
        <v>1818</v>
      </c>
      <c r="G21" s="323" t="s">
        <v>1792</v>
      </c>
      <c r="H21" s="352">
        <v>33.83</v>
      </c>
      <c r="J21" s="359"/>
    </row>
    <row r="22" spans="1:10" ht="30" x14ac:dyDescent="0.25">
      <c r="A22" s="299">
        <v>8067</v>
      </c>
      <c r="B22" s="295" t="s">
        <v>3082</v>
      </c>
      <c r="C22" s="295" t="s">
        <v>3083</v>
      </c>
      <c r="D22" s="295" t="s">
        <v>1819</v>
      </c>
      <c r="E22" s="300">
        <v>45</v>
      </c>
      <c r="F22" s="298" t="s">
        <v>1820</v>
      </c>
      <c r="G22" s="323" t="s">
        <v>1792</v>
      </c>
      <c r="H22" s="352">
        <v>41.04</v>
      </c>
      <c r="J22" s="359"/>
    </row>
    <row r="23" spans="1:10" ht="30" x14ac:dyDescent="0.25">
      <c r="A23" s="300">
        <v>8068</v>
      </c>
      <c r="B23" s="295" t="s">
        <v>1821</v>
      </c>
      <c r="C23" s="295" t="s">
        <v>1822</v>
      </c>
      <c r="D23" s="295" t="s">
        <v>1823</v>
      </c>
      <c r="E23" s="296"/>
      <c r="F23" s="294"/>
      <c r="G23" s="323" t="s">
        <v>1792</v>
      </c>
      <c r="H23" s="352">
        <v>20.61</v>
      </c>
      <c r="J23" s="359"/>
    </row>
    <row r="24" spans="1:10" ht="30" x14ac:dyDescent="0.25">
      <c r="A24" s="295" t="s">
        <v>1824</v>
      </c>
      <c r="B24" s="295" t="s">
        <v>1825</v>
      </c>
      <c r="C24" s="295" t="s">
        <v>1826</v>
      </c>
      <c r="D24" s="296" t="s">
        <v>1827</v>
      </c>
      <c r="E24" s="296"/>
      <c r="F24" s="294"/>
      <c r="G24" s="323" t="s">
        <v>1792</v>
      </c>
      <c r="H24" s="352">
        <v>28.74</v>
      </c>
      <c r="J24" s="359"/>
    </row>
    <row r="25" spans="1:10" ht="30" x14ac:dyDescent="0.25">
      <c r="A25" s="295" t="s">
        <v>1828</v>
      </c>
      <c r="B25" s="295" t="s">
        <v>1821</v>
      </c>
      <c r="C25" s="295" t="s">
        <v>1829</v>
      </c>
      <c r="D25" s="295" t="s">
        <v>1830</v>
      </c>
      <c r="E25" s="296"/>
      <c r="F25" s="294"/>
      <c r="G25" s="323" t="s">
        <v>1792</v>
      </c>
      <c r="H25" s="352">
        <v>43.17</v>
      </c>
      <c r="J25" s="359"/>
    </row>
    <row r="26" spans="1:10" x14ac:dyDescent="0.25">
      <c r="A26" s="300">
        <v>8070</v>
      </c>
      <c r="B26" s="295" t="s">
        <v>1831</v>
      </c>
      <c r="C26" s="296"/>
      <c r="D26" s="296"/>
      <c r="E26" s="295" t="s">
        <v>1832</v>
      </c>
      <c r="F26" s="293" t="s">
        <v>1833</v>
      </c>
      <c r="G26" s="323" t="s">
        <v>3084</v>
      </c>
      <c r="H26" s="355">
        <v>0.55000000000000004</v>
      </c>
      <c r="J26" s="359"/>
    </row>
    <row r="27" spans="1:10" x14ac:dyDescent="0.25">
      <c r="A27" s="299">
        <v>8071</v>
      </c>
      <c r="B27" s="295" t="s">
        <v>1831</v>
      </c>
      <c r="C27" s="296"/>
      <c r="D27" s="296"/>
      <c r="E27" s="295" t="s">
        <v>1834</v>
      </c>
      <c r="F27" s="293" t="s">
        <v>3085</v>
      </c>
      <c r="G27" s="323" t="s">
        <v>1792</v>
      </c>
      <c r="H27" s="352">
        <v>12.43</v>
      </c>
      <c r="J27" s="359"/>
    </row>
    <row r="28" spans="1:10" x14ac:dyDescent="0.25">
      <c r="A28" s="300">
        <v>8072</v>
      </c>
      <c r="B28" s="295" t="s">
        <v>1835</v>
      </c>
      <c r="C28" s="296"/>
      <c r="D28" s="296"/>
      <c r="E28" s="295" t="s">
        <v>1836</v>
      </c>
      <c r="F28" s="293" t="s">
        <v>1837</v>
      </c>
      <c r="G28" s="323" t="s">
        <v>3084</v>
      </c>
      <c r="H28" s="355">
        <v>0.55000000000000004</v>
      </c>
      <c r="J28" s="359"/>
    </row>
    <row r="29" spans="1:10" x14ac:dyDescent="0.25">
      <c r="A29" s="299">
        <v>8073</v>
      </c>
      <c r="B29" s="295" t="s">
        <v>1838</v>
      </c>
      <c r="C29" s="296"/>
      <c r="D29" s="296"/>
      <c r="E29" s="295" t="s">
        <v>1839</v>
      </c>
      <c r="F29" s="293" t="s">
        <v>3086</v>
      </c>
      <c r="G29" s="323" t="s">
        <v>1792</v>
      </c>
      <c r="H29" s="352">
        <v>16.05</v>
      </c>
      <c r="J29" s="359"/>
    </row>
    <row r="30" spans="1:10" x14ac:dyDescent="0.25">
      <c r="A30" s="300">
        <v>8075</v>
      </c>
      <c r="B30" s="295" t="s">
        <v>3087</v>
      </c>
      <c r="C30" s="296"/>
      <c r="D30" s="296"/>
      <c r="E30" s="296"/>
      <c r="F30" s="294"/>
      <c r="G30" s="323" t="s">
        <v>3084</v>
      </c>
      <c r="H30" s="355">
        <v>0.51</v>
      </c>
      <c r="J30" s="359"/>
    </row>
    <row r="31" spans="1:10" ht="30" x14ac:dyDescent="0.25">
      <c r="A31" s="300">
        <v>8076</v>
      </c>
      <c r="B31" s="295" t="s">
        <v>3268</v>
      </c>
      <c r="C31" s="295" t="s">
        <v>1840</v>
      </c>
      <c r="D31" s="296"/>
      <c r="E31" s="295" t="s">
        <v>1841</v>
      </c>
      <c r="F31" s="294"/>
      <c r="G31" s="323" t="s">
        <v>1792</v>
      </c>
      <c r="H31" s="352">
        <v>23.99</v>
      </c>
      <c r="J31" s="359"/>
    </row>
    <row r="32" spans="1:10" ht="30" x14ac:dyDescent="0.25">
      <c r="A32" s="300">
        <v>8077</v>
      </c>
      <c r="B32" s="295" t="s">
        <v>1842</v>
      </c>
      <c r="C32" s="295" t="s">
        <v>3088</v>
      </c>
      <c r="D32" s="295" t="s">
        <v>1843</v>
      </c>
      <c r="E32" s="300">
        <v>360</v>
      </c>
      <c r="F32" s="293" t="s">
        <v>1844</v>
      </c>
      <c r="G32" s="323" t="s">
        <v>1792</v>
      </c>
      <c r="H32" s="352">
        <v>19.62</v>
      </c>
      <c r="J32" s="359"/>
    </row>
    <row r="33" spans="1:10" ht="30" x14ac:dyDescent="0.25">
      <c r="A33" s="300">
        <v>8078</v>
      </c>
      <c r="B33" s="295" t="s">
        <v>1845</v>
      </c>
      <c r="C33" s="295" t="s">
        <v>1846</v>
      </c>
      <c r="D33" s="295" t="s">
        <v>3269</v>
      </c>
      <c r="E33" s="295" t="s">
        <v>1847</v>
      </c>
      <c r="F33" s="298" t="s">
        <v>3015</v>
      </c>
      <c r="G33" s="325" t="s">
        <v>93</v>
      </c>
      <c r="H33" s="352">
        <v>51.8</v>
      </c>
      <c r="J33" s="359"/>
    </row>
    <row r="34" spans="1:10" ht="45" x14ac:dyDescent="0.25">
      <c r="A34" s="300">
        <v>8079</v>
      </c>
      <c r="B34" s="295" t="s">
        <v>3089</v>
      </c>
      <c r="C34" s="295" t="s">
        <v>1848</v>
      </c>
      <c r="D34" s="295" t="s">
        <v>1849</v>
      </c>
      <c r="E34" s="295" t="s">
        <v>1850</v>
      </c>
      <c r="F34" s="298" t="s">
        <v>3022</v>
      </c>
      <c r="G34" s="325" t="s">
        <v>93</v>
      </c>
      <c r="H34" s="352">
        <v>48.35</v>
      </c>
      <c r="J34" s="359"/>
    </row>
    <row r="35" spans="1:10" ht="30" x14ac:dyDescent="0.25">
      <c r="A35" s="300">
        <v>8080</v>
      </c>
      <c r="B35" s="295" t="s">
        <v>1851</v>
      </c>
      <c r="C35" s="295" t="s">
        <v>1852</v>
      </c>
      <c r="D35" s="296"/>
      <c r="E35" s="295" t="s">
        <v>1853</v>
      </c>
      <c r="F35" s="292"/>
      <c r="G35" s="323" t="s">
        <v>1792</v>
      </c>
      <c r="H35" s="352">
        <v>8.23</v>
      </c>
      <c r="J35" s="359"/>
    </row>
    <row r="36" spans="1:10" ht="30" x14ac:dyDescent="0.25">
      <c r="A36" s="300">
        <v>8081</v>
      </c>
      <c r="B36" s="295" t="s">
        <v>1854</v>
      </c>
      <c r="C36" s="295" t="s">
        <v>1855</v>
      </c>
      <c r="D36" s="296"/>
      <c r="E36" s="295" t="s">
        <v>1856</v>
      </c>
      <c r="F36" s="292"/>
      <c r="G36" s="323" t="s">
        <v>1792</v>
      </c>
      <c r="H36" s="352">
        <v>8.67</v>
      </c>
      <c r="J36" s="359"/>
    </row>
    <row r="37" spans="1:10" ht="30" x14ac:dyDescent="0.25">
      <c r="A37" s="300">
        <v>8082</v>
      </c>
      <c r="B37" s="295" t="s">
        <v>1851</v>
      </c>
      <c r="C37" s="295" t="s">
        <v>1857</v>
      </c>
      <c r="D37" s="296"/>
      <c r="E37" s="295" t="s">
        <v>1858</v>
      </c>
      <c r="F37" s="292"/>
      <c r="G37" s="323" t="s">
        <v>1792</v>
      </c>
      <c r="H37" s="352">
        <v>8.68</v>
      </c>
      <c r="J37" s="359"/>
    </row>
    <row r="38" spans="1:10" ht="30" x14ac:dyDescent="0.25">
      <c r="A38" s="299">
        <v>8083</v>
      </c>
      <c r="B38" s="295" t="s">
        <v>1859</v>
      </c>
      <c r="C38" s="295" t="s">
        <v>1860</v>
      </c>
      <c r="D38" s="296"/>
      <c r="E38" s="295" t="s">
        <v>1861</v>
      </c>
      <c r="F38" s="292"/>
      <c r="G38" s="323" t="s">
        <v>1792</v>
      </c>
      <c r="H38" s="352">
        <v>9.23</v>
      </c>
      <c r="J38" s="359"/>
    </row>
    <row r="39" spans="1:10" ht="30" x14ac:dyDescent="0.25">
      <c r="A39" s="300">
        <v>8084</v>
      </c>
      <c r="B39" s="295" t="s">
        <v>1862</v>
      </c>
      <c r="C39" s="295" t="s">
        <v>1863</v>
      </c>
      <c r="D39" s="296"/>
      <c r="E39" s="295" t="s">
        <v>1864</v>
      </c>
      <c r="F39" s="292"/>
      <c r="G39" s="323" t="s">
        <v>1792</v>
      </c>
      <c r="H39" s="352">
        <v>9.81</v>
      </c>
      <c r="J39" s="359"/>
    </row>
    <row r="40" spans="1:10" ht="30" x14ac:dyDescent="0.25">
      <c r="A40" s="299">
        <v>8085</v>
      </c>
      <c r="B40" s="295" t="s">
        <v>1865</v>
      </c>
      <c r="C40" s="295" t="s">
        <v>1866</v>
      </c>
      <c r="D40" s="296"/>
      <c r="E40" s="295" t="s">
        <v>1867</v>
      </c>
      <c r="F40" s="292"/>
      <c r="G40" s="323" t="s">
        <v>1792</v>
      </c>
      <c r="H40" s="352">
        <v>10.66</v>
      </c>
      <c r="J40" s="359"/>
    </row>
    <row r="41" spans="1:10" ht="30" x14ac:dyDescent="0.25">
      <c r="A41" s="300">
        <v>8086</v>
      </c>
      <c r="B41" s="295" t="s">
        <v>1868</v>
      </c>
      <c r="C41" s="295" t="s">
        <v>1869</v>
      </c>
      <c r="D41" s="296"/>
      <c r="E41" s="295" t="s">
        <v>1870</v>
      </c>
      <c r="F41" s="292"/>
      <c r="G41" s="323" t="s">
        <v>1792</v>
      </c>
      <c r="H41" s="352">
        <v>12.2</v>
      </c>
      <c r="J41" s="359"/>
    </row>
    <row r="42" spans="1:10" ht="30" x14ac:dyDescent="0.25">
      <c r="A42" s="300">
        <v>8087</v>
      </c>
      <c r="B42" s="295" t="s">
        <v>1871</v>
      </c>
      <c r="C42" s="295" t="s">
        <v>1872</v>
      </c>
      <c r="D42" s="296"/>
      <c r="E42" s="295" t="s">
        <v>1870</v>
      </c>
      <c r="F42" s="292"/>
      <c r="G42" s="323" t="s">
        <v>1792</v>
      </c>
      <c r="H42" s="352">
        <v>13.07</v>
      </c>
      <c r="J42" s="359"/>
    </row>
    <row r="43" spans="1:10" ht="30" x14ac:dyDescent="0.25">
      <c r="A43" s="299">
        <v>8088</v>
      </c>
      <c r="B43" s="295" t="s">
        <v>1873</v>
      </c>
      <c r="C43" s="295" t="s">
        <v>1874</v>
      </c>
      <c r="D43" s="296"/>
      <c r="E43" s="295" t="s">
        <v>1875</v>
      </c>
      <c r="F43" s="292"/>
      <c r="G43" s="323" t="s">
        <v>1792</v>
      </c>
      <c r="H43" s="352">
        <v>13.86</v>
      </c>
      <c r="J43" s="359"/>
    </row>
    <row r="44" spans="1:10" ht="30" x14ac:dyDescent="0.25">
      <c r="A44" s="300">
        <v>8089</v>
      </c>
      <c r="B44" s="295" t="s">
        <v>1876</v>
      </c>
      <c r="C44" s="295" t="s">
        <v>1877</v>
      </c>
      <c r="D44" s="296"/>
      <c r="E44" s="295" t="s">
        <v>1878</v>
      </c>
      <c r="F44" s="292"/>
      <c r="G44" s="323" t="s">
        <v>1792</v>
      </c>
      <c r="H44" s="352">
        <v>14.79</v>
      </c>
      <c r="J44" s="359"/>
    </row>
    <row r="45" spans="1:10" x14ac:dyDescent="0.25">
      <c r="A45" s="299">
        <v>8110</v>
      </c>
      <c r="B45" s="295" t="s">
        <v>1879</v>
      </c>
      <c r="C45" s="295" t="s">
        <v>1898</v>
      </c>
      <c r="D45" s="295" t="s">
        <v>1880</v>
      </c>
      <c r="E45" s="300">
        <v>0</v>
      </c>
      <c r="F45" s="293" t="s">
        <v>1881</v>
      </c>
      <c r="G45" s="323" t="s">
        <v>1792</v>
      </c>
      <c r="H45" s="352">
        <v>52</v>
      </c>
      <c r="J45" s="359"/>
    </row>
    <row r="46" spans="1:10" x14ac:dyDescent="0.25">
      <c r="A46" s="300">
        <v>8111</v>
      </c>
      <c r="B46" s="295" t="s">
        <v>1882</v>
      </c>
      <c r="C46" s="295" t="s">
        <v>3090</v>
      </c>
      <c r="D46" s="295" t="s">
        <v>1883</v>
      </c>
      <c r="E46" s="300">
        <v>0</v>
      </c>
      <c r="F46" s="293" t="s">
        <v>1884</v>
      </c>
      <c r="G46" s="323" t="s">
        <v>1792</v>
      </c>
      <c r="H46" s="352">
        <v>61.96</v>
      </c>
      <c r="J46" s="359"/>
    </row>
    <row r="47" spans="1:10" x14ac:dyDescent="0.25">
      <c r="A47" s="299">
        <v>8112</v>
      </c>
      <c r="B47" s="295" t="s">
        <v>1885</v>
      </c>
      <c r="C47" s="295" t="s">
        <v>1898</v>
      </c>
      <c r="D47" s="348" t="s">
        <v>176</v>
      </c>
      <c r="E47" s="300">
        <v>0</v>
      </c>
      <c r="F47" s="293" t="s">
        <v>1886</v>
      </c>
      <c r="G47" s="323" t="s">
        <v>1792</v>
      </c>
      <c r="H47" s="352">
        <v>109.97</v>
      </c>
      <c r="J47" s="359"/>
    </row>
    <row r="48" spans="1:10" x14ac:dyDescent="0.25">
      <c r="A48" s="300">
        <v>8113</v>
      </c>
      <c r="B48" s="295" t="s">
        <v>1887</v>
      </c>
      <c r="C48" s="295" t="s">
        <v>3090</v>
      </c>
      <c r="D48" s="295" t="s">
        <v>1888</v>
      </c>
      <c r="E48" s="300">
        <v>0</v>
      </c>
      <c r="F48" s="293" t="s">
        <v>1889</v>
      </c>
      <c r="G48" s="323" t="s">
        <v>1792</v>
      </c>
      <c r="H48" s="352">
        <v>136.9</v>
      </c>
      <c r="J48" s="359"/>
    </row>
    <row r="49" spans="1:10" x14ac:dyDescent="0.25">
      <c r="A49" s="300">
        <v>8120</v>
      </c>
      <c r="B49" s="295" t="s">
        <v>1890</v>
      </c>
      <c r="C49" s="295" t="s">
        <v>1898</v>
      </c>
      <c r="D49" s="295" t="s">
        <v>1891</v>
      </c>
      <c r="E49" s="295" t="s">
        <v>1892</v>
      </c>
      <c r="F49" s="293" t="s">
        <v>1893</v>
      </c>
      <c r="G49" s="323" t="s">
        <v>1792</v>
      </c>
      <c r="H49" s="352">
        <v>352.71</v>
      </c>
      <c r="J49" s="359"/>
    </row>
    <row r="50" spans="1:10" x14ac:dyDescent="0.25">
      <c r="A50" s="299">
        <v>8121</v>
      </c>
      <c r="B50" s="295" t="s">
        <v>1894</v>
      </c>
      <c r="C50" s="295" t="s">
        <v>1898</v>
      </c>
      <c r="D50" s="295" t="s">
        <v>1895</v>
      </c>
      <c r="E50" s="295" t="s">
        <v>1896</v>
      </c>
      <c r="F50" s="293" t="s">
        <v>1893</v>
      </c>
      <c r="G50" s="323" t="s">
        <v>1792</v>
      </c>
      <c r="H50" s="352">
        <v>400.32</v>
      </c>
      <c r="J50" s="359"/>
    </row>
    <row r="51" spans="1:10" x14ac:dyDescent="0.25">
      <c r="A51" s="300">
        <v>8122</v>
      </c>
      <c r="B51" s="295" t="s">
        <v>1897</v>
      </c>
      <c r="C51" s="295" t="s">
        <v>1898</v>
      </c>
      <c r="D51" s="295" t="s">
        <v>1899</v>
      </c>
      <c r="E51" s="295" t="s">
        <v>1900</v>
      </c>
      <c r="F51" s="293" t="s">
        <v>1893</v>
      </c>
      <c r="G51" s="323" t="s">
        <v>1792</v>
      </c>
      <c r="H51" s="352">
        <v>624.55999999999995</v>
      </c>
      <c r="J51" s="359"/>
    </row>
    <row r="52" spans="1:10" x14ac:dyDescent="0.25">
      <c r="A52" s="299">
        <v>8123</v>
      </c>
      <c r="B52" s="295" t="s">
        <v>1901</v>
      </c>
      <c r="C52" s="295" t="s">
        <v>1898</v>
      </c>
      <c r="D52" s="295" t="s">
        <v>1902</v>
      </c>
      <c r="E52" s="295" t="s">
        <v>1903</v>
      </c>
      <c r="F52" s="293" t="s">
        <v>1893</v>
      </c>
      <c r="G52" s="323" t="s">
        <v>1792</v>
      </c>
      <c r="H52" s="352">
        <v>1181.8599999999999</v>
      </c>
      <c r="J52" s="359"/>
    </row>
    <row r="53" spans="1:10" ht="30" x14ac:dyDescent="0.25">
      <c r="A53" s="300">
        <v>8124</v>
      </c>
      <c r="B53" s="295" t="s">
        <v>1904</v>
      </c>
      <c r="C53" s="295" t="s">
        <v>1905</v>
      </c>
      <c r="D53" s="295" t="s">
        <v>1906</v>
      </c>
      <c r="E53" s="300">
        <v>400</v>
      </c>
      <c r="F53" s="292"/>
      <c r="G53" s="323" t="s">
        <v>1792</v>
      </c>
      <c r="H53" s="352">
        <v>32.700000000000003</v>
      </c>
      <c r="J53" s="359"/>
    </row>
    <row r="54" spans="1:10" ht="30" x14ac:dyDescent="0.25">
      <c r="A54" s="299">
        <v>8125</v>
      </c>
      <c r="B54" s="295" t="s">
        <v>1907</v>
      </c>
      <c r="C54" s="295" t="s">
        <v>1908</v>
      </c>
      <c r="D54" s="295" t="s">
        <v>1909</v>
      </c>
      <c r="E54" s="300">
        <v>425</v>
      </c>
      <c r="F54" s="292"/>
      <c r="G54" s="323" t="s">
        <v>3091</v>
      </c>
      <c r="H54" s="352">
        <v>33.06</v>
      </c>
      <c r="J54" s="359"/>
    </row>
    <row r="55" spans="1:10" x14ac:dyDescent="0.25">
      <c r="A55" s="300">
        <v>8126</v>
      </c>
      <c r="B55" s="295" t="s">
        <v>1910</v>
      </c>
      <c r="C55" s="295" t="s">
        <v>1911</v>
      </c>
      <c r="D55" s="296"/>
      <c r="E55" s="300">
        <v>360</v>
      </c>
      <c r="F55" s="292"/>
      <c r="G55" s="323" t="s">
        <v>1792</v>
      </c>
      <c r="H55" s="352">
        <v>41.35</v>
      </c>
      <c r="J55" s="359"/>
    </row>
    <row r="56" spans="1:10" x14ac:dyDescent="0.25">
      <c r="A56" s="299">
        <v>8130</v>
      </c>
      <c r="B56" s="295" t="s">
        <v>1912</v>
      </c>
      <c r="C56" s="296"/>
      <c r="D56" s="296"/>
      <c r="E56" s="300">
        <v>0</v>
      </c>
      <c r="F56" s="293" t="s">
        <v>1913</v>
      </c>
      <c r="G56" s="323" t="s">
        <v>1792</v>
      </c>
      <c r="H56" s="352">
        <v>1.46</v>
      </c>
      <c r="J56" s="359"/>
    </row>
    <row r="57" spans="1:10" x14ac:dyDescent="0.25">
      <c r="A57" s="300">
        <v>8131</v>
      </c>
      <c r="B57" s="295" t="s">
        <v>3092</v>
      </c>
      <c r="C57" s="295" t="s">
        <v>1898</v>
      </c>
      <c r="D57" s="295" t="s">
        <v>1914</v>
      </c>
      <c r="E57" s="295" t="s">
        <v>1915</v>
      </c>
      <c r="F57" s="293" t="s">
        <v>1916</v>
      </c>
      <c r="G57" s="323" t="s">
        <v>1792</v>
      </c>
      <c r="H57" s="352">
        <v>12.55</v>
      </c>
      <c r="J57" s="359"/>
    </row>
    <row r="58" spans="1:10" x14ac:dyDescent="0.25">
      <c r="A58" s="300">
        <v>8132</v>
      </c>
      <c r="B58" s="295" t="s">
        <v>1917</v>
      </c>
      <c r="C58" s="295" t="s">
        <v>1898</v>
      </c>
      <c r="D58" s="295" t="s">
        <v>1918</v>
      </c>
      <c r="E58" s="295" t="s">
        <v>1919</v>
      </c>
      <c r="F58" s="293" t="s">
        <v>1920</v>
      </c>
      <c r="G58" s="323" t="s">
        <v>1792</v>
      </c>
      <c r="H58" s="352">
        <v>16.579999999999998</v>
      </c>
      <c r="J58" s="359"/>
    </row>
    <row r="59" spans="1:10" x14ac:dyDescent="0.25">
      <c r="A59" s="300">
        <v>8133</v>
      </c>
      <c r="B59" s="295" t="s">
        <v>1921</v>
      </c>
      <c r="C59" s="295" t="s">
        <v>1898</v>
      </c>
      <c r="D59" s="295" t="s">
        <v>1922</v>
      </c>
      <c r="E59" s="347" t="s">
        <v>205</v>
      </c>
      <c r="F59" s="293" t="s">
        <v>1923</v>
      </c>
      <c r="G59" s="323" t="s">
        <v>1792</v>
      </c>
      <c r="H59" s="352">
        <v>235.03</v>
      </c>
      <c r="J59" s="359"/>
    </row>
    <row r="60" spans="1:10" x14ac:dyDescent="0.25">
      <c r="A60" s="300">
        <v>8134</v>
      </c>
      <c r="B60" s="295" t="s">
        <v>1924</v>
      </c>
      <c r="C60" s="295" t="s">
        <v>1898</v>
      </c>
      <c r="D60" s="295" t="s">
        <v>1925</v>
      </c>
      <c r="E60" s="295" t="s">
        <v>1926</v>
      </c>
      <c r="F60" s="293" t="s">
        <v>1927</v>
      </c>
      <c r="G60" s="323" t="s">
        <v>1792</v>
      </c>
      <c r="H60" s="352">
        <v>290.74</v>
      </c>
      <c r="J60" s="359"/>
    </row>
    <row r="61" spans="1:10" x14ac:dyDescent="0.25">
      <c r="A61" s="300">
        <v>8135</v>
      </c>
      <c r="B61" s="295" t="s">
        <v>1928</v>
      </c>
      <c r="C61" s="295" t="s">
        <v>1898</v>
      </c>
      <c r="D61" s="295" t="s">
        <v>1929</v>
      </c>
      <c r="E61" s="295" t="s">
        <v>1930</v>
      </c>
      <c r="F61" s="293" t="s">
        <v>1923</v>
      </c>
      <c r="G61" s="323" t="s">
        <v>1792</v>
      </c>
      <c r="H61" s="352">
        <v>355.7</v>
      </c>
      <c r="J61" s="359"/>
    </row>
    <row r="62" spans="1:10" x14ac:dyDescent="0.25">
      <c r="A62" s="300">
        <v>8136</v>
      </c>
      <c r="B62" s="295" t="s">
        <v>1931</v>
      </c>
      <c r="C62" s="295" t="s">
        <v>1898</v>
      </c>
      <c r="D62" s="295" t="s">
        <v>1932</v>
      </c>
      <c r="E62" s="295" t="s">
        <v>1892</v>
      </c>
      <c r="F62" s="293" t="s">
        <v>1933</v>
      </c>
      <c r="G62" s="323" t="s">
        <v>1792</v>
      </c>
      <c r="H62" s="352">
        <v>359.36</v>
      </c>
      <c r="J62" s="359"/>
    </row>
    <row r="63" spans="1:10" x14ac:dyDescent="0.25">
      <c r="A63" s="299">
        <v>8140</v>
      </c>
      <c r="B63" s="295" t="s">
        <v>1934</v>
      </c>
      <c r="C63" s="295" t="s">
        <v>1935</v>
      </c>
      <c r="D63" s="295" t="s">
        <v>1936</v>
      </c>
      <c r="E63" s="295" t="s">
        <v>1919</v>
      </c>
      <c r="F63" s="292"/>
      <c r="G63" s="323" t="s">
        <v>1792</v>
      </c>
      <c r="H63" s="352">
        <v>47.35</v>
      </c>
      <c r="J63" s="359"/>
    </row>
    <row r="64" spans="1:10" x14ac:dyDescent="0.25">
      <c r="A64" s="300">
        <v>8141</v>
      </c>
      <c r="B64" s="295" t="s">
        <v>1937</v>
      </c>
      <c r="C64" s="295" t="s">
        <v>1935</v>
      </c>
      <c r="D64" s="295" t="s">
        <v>1938</v>
      </c>
      <c r="E64" s="295" t="s">
        <v>1939</v>
      </c>
      <c r="F64" s="292"/>
      <c r="G64" s="323" t="s">
        <v>1792</v>
      </c>
      <c r="H64" s="352">
        <v>70.55</v>
      </c>
      <c r="J64" s="359"/>
    </row>
    <row r="65" spans="1:10" x14ac:dyDescent="0.25">
      <c r="A65" s="299">
        <v>8142</v>
      </c>
      <c r="B65" s="295" t="s">
        <v>1940</v>
      </c>
      <c r="C65" s="295" t="s">
        <v>1941</v>
      </c>
      <c r="D65" s="295" t="s">
        <v>1942</v>
      </c>
      <c r="E65" s="295" t="s">
        <v>1839</v>
      </c>
      <c r="F65" s="292"/>
      <c r="G65" s="323" t="s">
        <v>1792</v>
      </c>
      <c r="H65" s="352">
        <v>90.1</v>
      </c>
      <c r="J65" s="359"/>
    </row>
    <row r="66" spans="1:10" x14ac:dyDescent="0.25">
      <c r="A66" s="300">
        <v>8143</v>
      </c>
      <c r="B66" s="295" t="s">
        <v>1943</v>
      </c>
      <c r="C66" s="295" t="s">
        <v>1935</v>
      </c>
      <c r="D66" s="295" t="s">
        <v>1944</v>
      </c>
      <c r="E66" s="295" t="s">
        <v>1945</v>
      </c>
      <c r="F66" s="292"/>
      <c r="G66" s="323" t="s">
        <v>1792</v>
      </c>
      <c r="H66" s="352">
        <v>215.09</v>
      </c>
      <c r="J66" s="359"/>
    </row>
    <row r="67" spans="1:10" x14ac:dyDescent="0.25">
      <c r="A67" s="300">
        <v>8144</v>
      </c>
      <c r="B67" s="295" t="s">
        <v>1946</v>
      </c>
      <c r="C67" s="295" t="s">
        <v>1947</v>
      </c>
      <c r="D67" s="295" t="s">
        <v>1948</v>
      </c>
      <c r="E67" s="295" t="s">
        <v>1949</v>
      </c>
      <c r="F67" s="292"/>
      <c r="G67" s="323" t="s">
        <v>1792</v>
      </c>
      <c r="H67" s="352">
        <v>302.01</v>
      </c>
      <c r="J67" s="359"/>
    </row>
    <row r="68" spans="1:10" x14ac:dyDescent="0.25">
      <c r="A68" s="299">
        <v>8145</v>
      </c>
      <c r="B68" s="295" t="s">
        <v>1950</v>
      </c>
      <c r="C68" s="295" t="s">
        <v>3093</v>
      </c>
      <c r="D68" s="296"/>
      <c r="E68" s="296"/>
      <c r="F68" s="294"/>
      <c r="G68" s="323" t="s">
        <v>1792</v>
      </c>
      <c r="H68" s="352">
        <v>27.7</v>
      </c>
      <c r="J68" s="359"/>
    </row>
    <row r="69" spans="1:10" x14ac:dyDescent="0.25">
      <c r="A69" s="300">
        <v>8146</v>
      </c>
      <c r="B69" s="296" t="s">
        <v>3094</v>
      </c>
      <c r="C69" s="296"/>
      <c r="D69" s="296"/>
      <c r="E69" s="296"/>
      <c r="F69" s="292"/>
      <c r="G69" s="323" t="s">
        <v>1792</v>
      </c>
      <c r="H69" s="352">
        <v>8.6</v>
      </c>
      <c r="J69" s="359"/>
    </row>
    <row r="70" spans="1:10" ht="30" x14ac:dyDescent="0.25">
      <c r="A70" s="300">
        <v>8147</v>
      </c>
      <c r="B70" s="295" t="s">
        <v>1951</v>
      </c>
      <c r="C70" s="295" t="s">
        <v>1952</v>
      </c>
      <c r="D70" s="296"/>
      <c r="E70" s="300">
        <v>0</v>
      </c>
      <c r="F70" s="292"/>
      <c r="G70" s="323" t="s">
        <v>1792</v>
      </c>
      <c r="H70" s="352">
        <v>1.1299999999999999</v>
      </c>
      <c r="J70" s="359"/>
    </row>
    <row r="71" spans="1:10" x14ac:dyDescent="0.25">
      <c r="A71" s="300">
        <v>8148</v>
      </c>
      <c r="B71" s="295" t="s">
        <v>1953</v>
      </c>
      <c r="C71" s="295" t="s">
        <v>1954</v>
      </c>
      <c r="D71" s="295" t="s">
        <v>1955</v>
      </c>
      <c r="E71" s="295" t="s">
        <v>1956</v>
      </c>
      <c r="F71" s="292"/>
      <c r="G71" s="323" t="s">
        <v>1792</v>
      </c>
      <c r="H71" s="352">
        <v>65.510000000000005</v>
      </c>
      <c r="J71" s="359"/>
    </row>
    <row r="72" spans="1:10" ht="45" x14ac:dyDescent="0.25">
      <c r="A72" s="300">
        <v>8149</v>
      </c>
      <c r="B72" s="295" t="s">
        <v>3095</v>
      </c>
      <c r="C72" s="295" t="s">
        <v>1957</v>
      </c>
      <c r="D72" s="296"/>
      <c r="E72" s="302">
        <v>15</v>
      </c>
      <c r="F72" s="294"/>
      <c r="G72" s="323" t="s">
        <v>1792</v>
      </c>
      <c r="H72" s="352">
        <v>1.58</v>
      </c>
      <c r="J72" s="359"/>
    </row>
    <row r="73" spans="1:10" x14ac:dyDescent="0.25">
      <c r="A73" s="299">
        <v>8151</v>
      </c>
      <c r="B73" s="295" t="s">
        <v>3096</v>
      </c>
      <c r="C73" s="295" t="s">
        <v>1958</v>
      </c>
      <c r="D73" s="295" t="s">
        <v>1959</v>
      </c>
      <c r="E73" s="295" t="s">
        <v>1960</v>
      </c>
      <c r="F73" s="292"/>
      <c r="G73" s="323" t="s">
        <v>1792</v>
      </c>
      <c r="H73" s="352">
        <v>30.41</v>
      </c>
      <c r="J73" s="359"/>
    </row>
    <row r="74" spans="1:10" ht="30" x14ac:dyDescent="0.25">
      <c r="A74" s="300">
        <v>8153</v>
      </c>
      <c r="B74" s="295" t="s">
        <v>1961</v>
      </c>
      <c r="C74" s="295" t="s">
        <v>1962</v>
      </c>
      <c r="D74" s="295" t="s">
        <v>1963</v>
      </c>
      <c r="E74" s="295" t="s">
        <v>1964</v>
      </c>
      <c r="F74" s="297" t="s">
        <v>3097</v>
      </c>
      <c r="G74" s="323" t="s">
        <v>1792</v>
      </c>
      <c r="H74" s="352">
        <v>6.24</v>
      </c>
      <c r="J74" s="359"/>
    </row>
    <row r="75" spans="1:10" ht="30" x14ac:dyDescent="0.25">
      <c r="A75" s="300">
        <v>8154</v>
      </c>
      <c r="B75" s="295" t="s">
        <v>3098</v>
      </c>
      <c r="C75" s="295" t="s">
        <v>1965</v>
      </c>
      <c r="D75" s="295" t="s">
        <v>1966</v>
      </c>
      <c r="E75" s="295" t="s">
        <v>1967</v>
      </c>
      <c r="F75" s="297" t="s">
        <v>3099</v>
      </c>
      <c r="G75" s="323" t="s">
        <v>1792</v>
      </c>
      <c r="H75" s="352">
        <v>23.75</v>
      </c>
      <c r="J75" s="359"/>
    </row>
    <row r="76" spans="1:10" x14ac:dyDescent="0.25">
      <c r="A76" s="300">
        <v>8155</v>
      </c>
      <c r="B76" s="295" t="s">
        <v>3100</v>
      </c>
      <c r="C76" s="295" t="s">
        <v>1968</v>
      </c>
      <c r="D76" s="295" t="s">
        <v>1963</v>
      </c>
      <c r="E76" s="295" t="s">
        <v>1969</v>
      </c>
      <c r="F76" s="292"/>
      <c r="G76" s="323" t="s">
        <v>1792</v>
      </c>
      <c r="H76" s="352">
        <v>25.28</v>
      </c>
      <c r="J76" s="359"/>
    </row>
    <row r="77" spans="1:10" x14ac:dyDescent="0.25">
      <c r="A77" s="299">
        <v>8157</v>
      </c>
      <c r="B77" s="295" t="s">
        <v>3101</v>
      </c>
      <c r="C77" s="296"/>
      <c r="D77" s="296"/>
      <c r="E77" s="295" t="s">
        <v>1970</v>
      </c>
      <c r="F77" s="294"/>
      <c r="G77" s="323" t="s">
        <v>1792</v>
      </c>
      <c r="H77" s="352">
        <v>78.790000000000006</v>
      </c>
      <c r="J77" s="359"/>
    </row>
    <row r="78" spans="1:10" x14ac:dyDescent="0.25">
      <c r="A78" s="300">
        <v>8158</v>
      </c>
      <c r="B78" s="295" t="s">
        <v>3102</v>
      </c>
      <c r="C78" s="296"/>
      <c r="D78" s="296"/>
      <c r="E78" s="295" t="s">
        <v>1971</v>
      </c>
      <c r="F78" s="292"/>
      <c r="G78" s="323" t="s">
        <v>1792</v>
      </c>
      <c r="H78" s="352">
        <v>102.03</v>
      </c>
      <c r="J78" s="359"/>
    </row>
    <row r="79" spans="1:10" x14ac:dyDescent="0.25">
      <c r="A79" s="299">
        <v>8180</v>
      </c>
      <c r="B79" s="295" t="s">
        <v>1972</v>
      </c>
      <c r="C79" s="296"/>
      <c r="D79" s="296"/>
      <c r="E79" s="295" t="s">
        <v>1973</v>
      </c>
      <c r="F79" s="292"/>
      <c r="G79" s="323" t="s">
        <v>3103</v>
      </c>
      <c r="H79" s="352">
        <v>21.6</v>
      </c>
      <c r="J79" s="359"/>
    </row>
    <row r="80" spans="1:10" x14ac:dyDescent="0.25">
      <c r="A80" s="300">
        <v>8181</v>
      </c>
      <c r="B80" s="295" t="s">
        <v>1972</v>
      </c>
      <c r="C80" s="296"/>
      <c r="D80" s="296"/>
      <c r="E80" s="295" t="s">
        <v>1795</v>
      </c>
      <c r="F80" s="292"/>
      <c r="G80" s="323" t="s">
        <v>1792</v>
      </c>
      <c r="H80" s="352">
        <v>25.82</v>
      </c>
      <c r="J80" s="359"/>
    </row>
    <row r="81" spans="1:10" x14ac:dyDescent="0.25">
      <c r="A81" s="299">
        <v>8182</v>
      </c>
      <c r="B81" s="295" t="s">
        <v>1972</v>
      </c>
      <c r="C81" s="296"/>
      <c r="D81" s="296"/>
      <c r="E81" s="295" t="s">
        <v>1974</v>
      </c>
      <c r="F81" s="292"/>
      <c r="G81" s="323" t="s">
        <v>1792</v>
      </c>
      <c r="H81" s="352">
        <v>39.65</v>
      </c>
      <c r="J81" s="359"/>
    </row>
    <row r="82" spans="1:10" ht="30" x14ac:dyDescent="0.25">
      <c r="A82" s="300">
        <v>8183</v>
      </c>
      <c r="B82" s="295" t="s">
        <v>3104</v>
      </c>
      <c r="C82" s="295" t="s">
        <v>3105</v>
      </c>
      <c r="D82" s="296"/>
      <c r="E82" s="300">
        <v>27</v>
      </c>
      <c r="F82" s="294"/>
      <c r="G82" s="323" t="s">
        <v>1792</v>
      </c>
      <c r="H82" s="352">
        <v>15.4</v>
      </c>
      <c r="J82" s="359"/>
    </row>
    <row r="83" spans="1:10" ht="30" x14ac:dyDescent="0.25">
      <c r="A83" s="295" t="s">
        <v>1975</v>
      </c>
      <c r="B83" s="295" t="s">
        <v>1976</v>
      </c>
      <c r="C83" s="295" t="s">
        <v>1977</v>
      </c>
      <c r="D83" s="295" t="s">
        <v>1978</v>
      </c>
      <c r="E83" s="296"/>
      <c r="F83" s="292"/>
      <c r="G83" s="323" t="s">
        <v>1792</v>
      </c>
      <c r="H83" s="352">
        <v>18.829999999999998</v>
      </c>
      <c r="J83" s="359"/>
    </row>
    <row r="84" spans="1:10" x14ac:dyDescent="0.25">
      <c r="A84" s="299">
        <v>8184</v>
      </c>
      <c r="B84" s="295" t="s">
        <v>1979</v>
      </c>
      <c r="C84" s="296"/>
      <c r="D84" s="296"/>
      <c r="E84" s="295" t="s">
        <v>1980</v>
      </c>
      <c r="F84" s="294"/>
      <c r="G84" s="323" t="s">
        <v>1792</v>
      </c>
      <c r="H84" s="352">
        <v>1.53</v>
      </c>
      <c r="J84" s="359"/>
    </row>
    <row r="85" spans="1:10" x14ac:dyDescent="0.25">
      <c r="A85" s="300">
        <v>8185</v>
      </c>
      <c r="B85" s="295" t="s">
        <v>1981</v>
      </c>
      <c r="C85" s="296"/>
      <c r="D85" s="296"/>
      <c r="E85" s="302">
        <v>13</v>
      </c>
      <c r="F85" s="292"/>
      <c r="G85" s="323" t="s">
        <v>1792</v>
      </c>
      <c r="H85" s="352">
        <v>6.83</v>
      </c>
      <c r="J85" s="359"/>
    </row>
    <row r="86" spans="1:10" x14ac:dyDescent="0.25">
      <c r="A86" s="300">
        <v>8187</v>
      </c>
      <c r="B86" s="295" t="s">
        <v>3106</v>
      </c>
      <c r="C86" s="296" t="s">
        <v>1982</v>
      </c>
      <c r="D86" s="295" t="s">
        <v>1983</v>
      </c>
      <c r="E86" s="327">
        <v>2.7</v>
      </c>
      <c r="F86" s="294"/>
      <c r="G86" s="323" t="s">
        <v>1792</v>
      </c>
      <c r="H86" s="352">
        <v>1.91</v>
      </c>
      <c r="J86" s="359"/>
    </row>
    <row r="87" spans="1:10" x14ac:dyDescent="0.25">
      <c r="A87" s="300">
        <v>8188</v>
      </c>
      <c r="B87" s="295" t="s">
        <v>3106</v>
      </c>
      <c r="C87" s="296" t="s">
        <v>1984</v>
      </c>
      <c r="D87" s="295" t="s">
        <v>1985</v>
      </c>
      <c r="E87" s="296"/>
      <c r="F87" s="294"/>
      <c r="G87" s="323" t="s">
        <v>1792</v>
      </c>
      <c r="H87" s="352">
        <v>2.59</v>
      </c>
      <c r="J87" s="359"/>
    </row>
    <row r="88" spans="1:10" x14ac:dyDescent="0.25">
      <c r="A88" s="299">
        <v>8189</v>
      </c>
      <c r="B88" s="332" t="s">
        <v>3106</v>
      </c>
      <c r="C88" s="331" t="s">
        <v>1986</v>
      </c>
      <c r="D88" s="332" t="s">
        <v>1987</v>
      </c>
      <c r="E88" s="328">
        <v>3.4</v>
      </c>
      <c r="F88" s="303"/>
      <c r="G88" s="346" t="s">
        <v>3103</v>
      </c>
      <c r="H88" s="352">
        <v>2.77</v>
      </c>
      <c r="J88" s="359"/>
    </row>
    <row r="89" spans="1:10" x14ac:dyDescent="0.25">
      <c r="A89" s="304">
        <v>8190</v>
      </c>
      <c r="B89" s="295" t="s">
        <v>1988</v>
      </c>
      <c r="C89" s="296" t="s">
        <v>3049</v>
      </c>
      <c r="D89" s="295" t="s">
        <v>3107</v>
      </c>
      <c r="E89" s="333">
        <v>2.4</v>
      </c>
      <c r="F89" s="294"/>
      <c r="G89" s="323" t="s">
        <v>3108</v>
      </c>
      <c r="H89" s="352">
        <v>1.8</v>
      </c>
      <c r="J89" s="359"/>
    </row>
    <row r="90" spans="1:10" x14ac:dyDescent="0.25">
      <c r="A90" s="304">
        <v>8191</v>
      </c>
      <c r="B90" s="295" t="s">
        <v>1989</v>
      </c>
      <c r="C90" s="296" t="s">
        <v>1990</v>
      </c>
      <c r="D90" s="295" t="s">
        <v>1991</v>
      </c>
      <c r="E90" s="334">
        <v>3.62</v>
      </c>
      <c r="F90" s="294"/>
      <c r="G90" s="323" t="s">
        <v>2011</v>
      </c>
      <c r="H90" s="352">
        <v>3.73</v>
      </c>
      <c r="J90" s="359"/>
    </row>
    <row r="91" spans="1:10" x14ac:dyDescent="0.25">
      <c r="A91" s="304">
        <v>8192</v>
      </c>
      <c r="B91" s="295" t="s">
        <v>1992</v>
      </c>
      <c r="C91" s="296" t="s">
        <v>3050</v>
      </c>
      <c r="D91" s="295" t="s">
        <v>1993</v>
      </c>
      <c r="E91" s="333">
        <v>3.2</v>
      </c>
      <c r="F91" s="294"/>
      <c r="G91" s="323" t="s">
        <v>3023</v>
      </c>
      <c r="H91" s="352">
        <v>2.1</v>
      </c>
      <c r="J91" s="359"/>
    </row>
    <row r="92" spans="1:10" x14ac:dyDescent="0.25">
      <c r="A92" s="304">
        <v>8193</v>
      </c>
      <c r="B92" s="295" t="s">
        <v>1994</v>
      </c>
      <c r="C92" s="295" t="s">
        <v>1995</v>
      </c>
      <c r="D92" s="296"/>
      <c r="E92" s="295" t="s">
        <v>1996</v>
      </c>
      <c r="F92" s="292"/>
      <c r="G92" s="323" t="s">
        <v>3025</v>
      </c>
      <c r="H92" s="352">
        <v>56.25</v>
      </c>
      <c r="J92" s="359"/>
    </row>
    <row r="93" spans="1:10" x14ac:dyDescent="0.25">
      <c r="A93" s="304">
        <v>8194</v>
      </c>
      <c r="B93" s="295" t="s">
        <v>1997</v>
      </c>
      <c r="C93" s="295" t="s">
        <v>1998</v>
      </c>
      <c r="D93" s="296"/>
      <c r="E93" s="295" t="s">
        <v>1999</v>
      </c>
      <c r="F93" s="292"/>
      <c r="G93" s="323" t="s">
        <v>3024</v>
      </c>
      <c r="H93" s="352">
        <v>105.44</v>
      </c>
      <c r="J93" s="359"/>
    </row>
    <row r="94" spans="1:10" x14ac:dyDescent="0.25">
      <c r="A94" s="304">
        <v>8195</v>
      </c>
      <c r="B94" s="295" t="s">
        <v>2000</v>
      </c>
      <c r="C94" s="295" t="s">
        <v>2001</v>
      </c>
      <c r="D94" s="295" t="s">
        <v>2002</v>
      </c>
      <c r="E94" s="295" t="s">
        <v>2003</v>
      </c>
      <c r="F94" s="292"/>
      <c r="G94" s="323" t="s">
        <v>2011</v>
      </c>
      <c r="H94" s="352">
        <v>119.52</v>
      </c>
      <c r="J94" s="359"/>
    </row>
    <row r="95" spans="1:10" x14ac:dyDescent="0.25">
      <c r="A95" s="304">
        <v>8196</v>
      </c>
      <c r="B95" s="295" t="s">
        <v>2004</v>
      </c>
      <c r="C95" s="295" t="s">
        <v>3109</v>
      </c>
      <c r="D95" s="295" t="s">
        <v>2005</v>
      </c>
      <c r="E95" s="295" t="s">
        <v>2006</v>
      </c>
      <c r="F95" s="292"/>
      <c r="G95" s="323" t="s">
        <v>2011</v>
      </c>
      <c r="H95" s="352">
        <v>134.74</v>
      </c>
      <c r="J95" s="359"/>
    </row>
    <row r="96" spans="1:10" x14ac:dyDescent="0.25">
      <c r="A96" s="304">
        <v>8197</v>
      </c>
      <c r="B96" s="295" t="s">
        <v>2007</v>
      </c>
      <c r="C96" s="295" t="s">
        <v>2008</v>
      </c>
      <c r="D96" s="295" t="s">
        <v>2009</v>
      </c>
      <c r="E96" s="295" t="s">
        <v>2010</v>
      </c>
      <c r="F96" s="292"/>
      <c r="G96" s="323" t="s">
        <v>2011</v>
      </c>
      <c r="H96" s="352">
        <v>142.31</v>
      </c>
      <c r="J96" s="359"/>
    </row>
    <row r="97" spans="1:10" ht="45" x14ac:dyDescent="0.25">
      <c r="A97" s="304">
        <v>8198</v>
      </c>
      <c r="B97" s="295" t="s">
        <v>3110</v>
      </c>
      <c r="C97" s="296" t="s">
        <v>2012</v>
      </c>
      <c r="D97" s="296"/>
      <c r="E97" s="295" t="s">
        <v>2013</v>
      </c>
      <c r="F97" s="294"/>
      <c r="G97" s="323" t="s">
        <v>2011</v>
      </c>
      <c r="H97" s="352">
        <v>193.95</v>
      </c>
      <c r="J97" s="359"/>
    </row>
    <row r="98" spans="1:10" x14ac:dyDescent="0.25">
      <c r="A98" s="304">
        <v>8199</v>
      </c>
      <c r="B98" s="295" t="s">
        <v>2014</v>
      </c>
      <c r="C98" s="295" t="s">
        <v>2015</v>
      </c>
      <c r="D98" s="296"/>
      <c r="E98" s="304">
        <v>0</v>
      </c>
      <c r="F98" s="292"/>
      <c r="G98" s="323" t="s">
        <v>2011</v>
      </c>
      <c r="H98" s="352">
        <v>10.15</v>
      </c>
      <c r="J98" s="359"/>
    </row>
    <row r="99" spans="1:10" x14ac:dyDescent="0.25">
      <c r="A99" s="304">
        <v>8200</v>
      </c>
      <c r="B99" s="295" t="s">
        <v>2016</v>
      </c>
      <c r="C99" s="295" t="s">
        <v>2017</v>
      </c>
      <c r="D99" s="295" t="s">
        <v>2018</v>
      </c>
      <c r="E99" s="295" t="s">
        <v>2019</v>
      </c>
      <c r="F99" s="293" t="s">
        <v>3111</v>
      </c>
      <c r="G99" s="323" t="s">
        <v>3023</v>
      </c>
      <c r="H99" s="352">
        <v>8.9700000000000006</v>
      </c>
      <c r="J99" s="359"/>
    </row>
    <row r="100" spans="1:10" x14ac:dyDescent="0.25">
      <c r="A100" s="304">
        <v>8201</v>
      </c>
      <c r="B100" s="295" t="s">
        <v>2020</v>
      </c>
      <c r="C100" s="295" t="s">
        <v>2021</v>
      </c>
      <c r="D100" s="295" t="s">
        <v>2022</v>
      </c>
      <c r="E100" s="295" t="s">
        <v>2023</v>
      </c>
      <c r="F100" s="293" t="s">
        <v>2024</v>
      </c>
      <c r="G100" s="323" t="s">
        <v>3108</v>
      </c>
      <c r="H100" s="352">
        <v>17.059999999999999</v>
      </c>
      <c r="J100" s="359"/>
    </row>
    <row r="101" spans="1:10" x14ac:dyDescent="0.25">
      <c r="A101" s="304">
        <v>8202</v>
      </c>
      <c r="B101" s="295" t="s">
        <v>2025</v>
      </c>
      <c r="C101" s="295" t="s">
        <v>2026</v>
      </c>
      <c r="D101" s="295" t="s">
        <v>2027</v>
      </c>
      <c r="E101" s="295" t="s">
        <v>2028</v>
      </c>
      <c r="F101" s="293" t="s">
        <v>2029</v>
      </c>
      <c r="G101" s="323" t="s">
        <v>2011</v>
      </c>
      <c r="H101" s="352">
        <v>24.89</v>
      </c>
      <c r="J101" s="359"/>
    </row>
    <row r="102" spans="1:10" x14ac:dyDescent="0.25">
      <c r="A102" s="304">
        <v>8203</v>
      </c>
      <c r="B102" s="295" t="s">
        <v>2030</v>
      </c>
      <c r="C102" s="295" t="s">
        <v>2031</v>
      </c>
      <c r="D102" s="295" t="s">
        <v>2032</v>
      </c>
      <c r="E102" s="295" t="s">
        <v>2033</v>
      </c>
      <c r="F102" s="293" t="s">
        <v>2034</v>
      </c>
      <c r="G102" s="323" t="s">
        <v>3023</v>
      </c>
      <c r="H102" s="352">
        <v>35.75</v>
      </c>
      <c r="J102" s="359"/>
    </row>
    <row r="103" spans="1:10" x14ac:dyDescent="0.25">
      <c r="A103" s="304">
        <v>8204</v>
      </c>
      <c r="B103" s="295" t="s">
        <v>2035</v>
      </c>
      <c r="C103" s="295" t="s">
        <v>2036</v>
      </c>
      <c r="D103" s="295" t="s">
        <v>2037</v>
      </c>
      <c r="E103" s="295" t="s">
        <v>2038</v>
      </c>
      <c r="F103" s="293" t="s">
        <v>2039</v>
      </c>
      <c r="G103" s="323" t="s">
        <v>3025</v>
      </c>
      <c r="H103" s="352">
        <v>50.41</v>
      </c>
      <c r="J103" s="359"/>
    </row>
    <row r="104" spans="1:10" ht="30" x14ac:dyDescent="0.25">
      <c r="A104" s="304">
        <v>8208</v>
      </c>
      <c r="B104" s="296" t="s">
        <v>3112</v>
      </c>
      <c r="C104" s="295" t="s">
        <v>2040</v>
      </c>
      <c r="D104" s="296"/>
      <c r="E104" s="295" t="s">
        <v>2041</v>
      </c>
      <c r="F104" s="292"/>
      <c r="G104" s="323" t="s">
        <v>3024</v>
      </c>
      <c r="H104" s="352">
        <v>169.74</v>
      </c>
      <c r="J104" s="359"/>
    </row>
    <row r="105" spans="1:10" ht="30" x14ac:dyDescent="0.25">
      <c r="A105" s="304">
        <v>8209</v>
      </c>
      <c r="B105" s="295" t="s">
        <v>2042</v>
      </c>
      <c r="C105" s="295" t="s">
        <v>2043</v>
      </c>
      <c r="D105" s="296"/>
      <c r="E105" s="295" t="s">
        <v>2044</v>
      </c>
      <c r="F105" s="294"/>
      <c r="G105" s="323" t="s">
        <v>3023</v>
      </c>
      <c r="H105" s="352">
        <v>98.48</v>
      </c>
      <c r="J105" s="359"/>
    </row>
    <row r="106" spans="1:10" ht="30" x14ac:dyDescent="0.25">
      <c r="A106" s="304">
        <v>8210</v>
      </c>
      <c r="B106" s="296" t="s">
        <v>2045</v>
      </c>
      <c r="C106" s="296"/>
      <c r="D106" s="295" t="s">
        <v>2046</v>
      </c>
      <c r="E106" s="295" t="s">
        <v>2047</v>
      </c>
      <c r="F106" s="326" t="s">
        <v>3014</v>
      </c>
      <c r="G106" s="323" t="s">
        <v>3023</v>
      </c>
      <c r="H106" s="352">
        <v>134.68</v>
      </c>
      <c r="J106" s="359"/>
    </row>
    <row r="107" spans="1:10" ht="30" x14ac:dyDescent="0.25">
      <c r="A107" s="304">
        <v>8211</v>
      </c>
      <c r="B107" s="296" t="s">
        <v>2048</v>
      </c>
      <c r="C107" s="296"/>
      <c r="D107" s="295" t="s">
        <v>2049</v>
      </c>
      <c r="E107" s="295" t="s">
        <v>2050</v>
      </c>
      <c r="F107" s="326" t="s">
        <v>3014</v>
      </c>
      <c r="G107" s="323" t="s">
        <v>3024</v>
      </c>
      <c r="H107" s="352">
        <v>178.82</v>
      </c>
      <c r="J107" s="359"/>
    </row>
    <row r="108" spans="1:10" ht="30" x14ac:dyDescent="0.25">
      <c r="A108" s="304">
        <v>8212</v>
      </c>
      <c r="B108" s="296" t="s">
        <v>2051</v>
      </c>
      <c r="C108" s="296"/>
      <c r="D108" s="296"/>
      <c r="E108" s="295" t="s">
        <v>2052</v>
      </c>
      <c r="F108" s="326" t="s">
        <v>3014</v>
      </c>
      <c r="G108" s="323" t="s">
        <v>2011</v>
      </c>
      <c r="H108" s="352">
        <v>147.05000000000001</v>
      </c>
      <c r="J108" s="359"/>
    </row>
    <row r="109" spans="1:10" x14ac:dyDescent="0.25">
      <c r="A109" s="304">
        <v>8218</v>
      </c>
      <c r="B109" s="295" t="s">
        <v>2053</v>
      </c>
      <c r="C109" s="295" t="s">
        <v>2054</v>
      </c>
      <c r="D109" s="296"/>
      <c r="E109" s="304">
        <v>33</v>
      </c>
      <c r="F109" s="292"/>
      <c r="G109" s="323" t="s">
        <v>2055</v>
      </c>
      <c r="H109" s="352">
        <v>24.8</v>
      </c>
      <c r="J109" s="359"/>
    </row>
    <row r="110" spans="1:10" ht="30" x14ac:dyDescent="0.25">
      <c r="A110" s="304">
        <v>8219</v>
      </c>
      <c r="B110" s="295" t="s">
        <v>3113</v>
      </c>
      <c r="C110" s="295" t="s">
        <v>3270</v>
      </c>
      <c r="D110" s="295" t="s">
        <v>2056</v>
      </c>
      <c r="E110" s="304">
        <v>28</v>
      </c>
      <c r="F110" s="292"/>
      <c r="G110" s="323" t="s">
        <v>3023</v>
      </c>
      <c r="H110" s="352">
        <v>28.72</v>
      </c>
      <c r="J110" s="359"/>
    </row>
    <row r="111" spans="1:10" x14ac:dyDescent="0.25">
      <c r="A111" s="304">
        <v>8220</v>
      </c>
      <c r="B111" s="295" t="s">
        <v>2057</v>
      </c>
      <c r="C111" s="296"/>
      <c r="D111" s="296"/>
      <c r="E111" s="295" t="s">
        <v>2058</v>
      </c>
      <c r="F111" s="292"/>
      <c r="G111" s="323" t="s">
        <v>3108</v>
      </c>
      <c r="H111" s="352">
        <v>15.92</v>
      </c>
      <c r="J111" s="359"/>
    </row>
    <row r="112" spans="1:10" ht="30" x14ac:dyDescent="0.25">
      <c r="A112" s="304">
        <v>8221</v>
      </c>
      <c r="B112" s="295" t="s">
        <v>3280</v>
      </c>
      <c r="C112" s="296"/>
      <c r="D112" s="296"/>
      <c r="E112" s="295" t="s">
        <v>2059</v>
      </c>
      <c r="F112" s="293" t="s">
        <v>2060</v>
      </c>
      <c r="G112" s="323" t="s">
        <v>2011</v>
      </c>
      <c r="H112" s="352">
        <v>33.56</v>
      </c>
      <c r="J112" s="359"/>
    </row>
    <row r="113" spans="1:10" ht="30" x14ac:dyDescent="0.25">
      <c r="A113" s="304">
        <v>8222</v>
      </c>
      <c r="B113" s="295" t="s">
        <v>2061</v>
      </c>
      <c r="C113" s="296"/>
      <c r="D113" s="296"/>
      <c r="E113" s="295" t="s">
        <v>2062</v>
      </c>
      <c r="F113" s="292"/>
      <c r="G113" s="323" t="s">
        <v>3023</v>
      </c>
      <c r="H113" s="352">
        <v>24.09</v>
      </c>
      <c r="J113" s="359"/>
    </row>
    <row r="114" spans="1:10" ht="30" x14ac:dyDescent="0.25">
      <c r="A114" s="304">
        <v>8223</v>
      </c>
      <c r="B114" s="295" t="s">
        <v>3114</v>
      </c>
      <c r="C114" s="296"/>
      <c r="D114" s="296"/>
      <c r="E114" s="295" t="s">
        <v>2063</v>
      </c>
      <c r="F114" s="292"/>
      <c r="G114" s="323" t="s">
        <v>3025</v>
      </c>
      <c r="H114" s="352">
        <v>26.9</v>
      </c>
      <c r="J114" s="359"/>
    </row>
    <row r="115" spans="1:10" x14ac:dyDescent="0.25">
      <c r="A115" s="304">
        <v>8225</v>
      </c>
      <c r="B115" s="295" t="s">
        <v>3115</v>
      </c>
      <c r="C115" s="296"/>
      <c r="D115" s="296"/>
      <c r="E115" s="295" t="s">
        <v>2064</v>
      </c>
      <c r="F115" s="292"/>
      <c r="G115" s="323" t="s">
        <v>3024</v>
      </c>
      <c r="H115" s="352">
        <v>96.11</v>
      </c>
      <c r="J115" s="359"/>
    </row>
    <row r="116" spans="1:10" x14ac:dyDescent="0.25">
      <c r="A116" s="304">
        <v>8226</v>
      </c>
      <c r="B116" s="295" t="s">
        <v>3116</v>
      </c>
      <c r="C116" s="296"/>
      <c r="D116" s="296"/>
      <c r="E116" s="295" t="s">
        <v>2065</v>
      </c>
      <c r="F116" s="292"/>
      <c r="G116" s="323" t="s">
        <v>2011</v>
      </c>
      <c r="H116" s="352">
        <v>154.63</v>
      </c>
      <c r="J116" s="359"/>
    </row>
    <row r="117" spans="1:10" x14ac:dyDescent="0.25">
      <c r="A117" s="304">
        <v>8227</v>
      </c>
      <c r="B117" s="295" t="s">
        <v>3117</v>
      </c>
      <c r="C117" s="296"/>
      <c r="D117" s="296"/>
      <c r="E117" s="304">
        <v>535</v>
      </c>
      <c r="F117" s="292"/>
      <c r="G117" s="323" t="s">
        <v>2011</v>
      </c>
      <c r="H117" s="352">
        <v>264.25</v>
      </c>
      <c r="J117" s="359"/>
    </row>
    <row r="118" spans="1:10" ht="30" x14ac:dyDescent="0.25">
      <c r="A118" s="304">
        <v>8228</v>
      </c>
      <c r="B118" s="295" t="s">
        <v>2066</v>
      </c>
      <c r="C118" s="295" t="s">
        <v>2067</v>
      </c>
      <c r="D118" s="295" t="s">
        <v>2068</v>
      </c>
      <c r="E118" s="296"/>
      <c r="F118" s="298" t="s">
        <v>2069</v>
      </c>
      <c r="G118" s="323" t="s">
        <v>3024</v>
      </c>
      <c r="H118" s="352">
        <v>18.48</v>
      </c>
      <c r="J118" s="359"/>
    </row>
    <row r="119" spans="1:10" ht="45" x14ac:dyDescent="0.25">
      <c r="A119" s="304">
        <v>8229</v>
      </c>
      <c r="B119" s="295" t="s">
        <v>3053</v>
      </c>
      <c r="C119" s="295" t="s">
        <v>2070</v>
      </c>
      <c r="D119" s="295" t="s">
        <v>2071</v>
      </c>
      <c r="E119" s="296"/>
      <c r="F119" s="298" t="s">
        <v>2072</v>
      </c>
      <c r="G119" s="323" t="s">
        <v>2011</v>
      </c>
      <c r="H119" s="352">
        <v>16.22</v>
      </c>
      <c r="J119" s="359"/>
    </row>
    <row r="120" spans="1:10" x14ac:dyDescent="0.25">
      <c r="A120" s="304">
        <v>8240</v>
      </c>
      <c r="B120" s="295" t="s">
        <v>2073</v>
      </c>
      <c r="C120" s="296"/>
      <c r="D120" s="296"/>
      <c r="E120" s="295" t="s">
        <v>2019</v>
      </c>
      <c r="F120" s="292"/>
      <c r="G120" s="323" t="s">
        <v>3024</v>
      </c>
      <c r="H120" s="352">
        <v>25.47</v>
      </c>
      <c r="J120" s="359"/>
    </row>
    <row r="121" spans="1:10" x14ac:dyDescent="0.25">
      <c r="A121" s="304">
        <v>8241</v>
      </c>
      <c r="B121" s="295" t="s">
        <v>2074</v>
      </c>
      <c r="C121" s="296"/>
      <c r="D121" s="296"/>
      <c r="E121" s="295" t="s">
        <v>2075</v>
      </c>
      <c r="F121" s="292"/>
      <c r="G121" s="323" t="s">
        <v>2011</v>
      </c>
      <c r="H121" s="352">
        <v>33.549999999999997</v>
      </c>
      <c r="J121" s="359"/>
    </row>
    <row r="122" spans="1:10" x14ac:dyDescent="0.25">
      <c r="A122" s="304">
        <v>8242</v>
      </c>
      <c r="B122" s="295" t="s">
        <v>2076</v>
      </c>
      <c r="C122" s="296"/>
      <c r="D122" s="296"/>
      <c r="E122" s="295" t="s">
        <v>2077</v>
      </c>
      <c r="F122" s="292"/>
      <c r="G122" s="323" t="s">
        <v>2011</v>
      </c>
      <c r="H122" s="352">
        <v>65.180000000000007</v>
      </c>
      <c r="J122" s="359"/>
    </row>
    <row r="123" spans="1:10" x14ac:dyDescent="0.25">
      <c r="A123" s="304">
        <v>8250</v>
      </c>
      <c r="B123" s="295" t="s">
        <v>3118</v>
      </c>
      <c r="C123" s="295" t="s">
        <v>3119</v>
      </c>
      <c r="D123" s="296"/>
      <c r="E123" s="295" t="s">
        <v>2077</v>
      </c>
      <c r="F123" s="294"/>
      <c r="G123" s="323" t="s">
        <v>2011</v>
      </c>
      <c r="H123" s="352">
        <v>54.2</v>
      </c>
      <c r="J123" s="359"/>
    </row>
    <row r="124" spans="1:10" ht="30" x14ac:dyDescent="0.25">
      <c r="A124" s="304">
        <v>8251</v>
      </c>
      <c r="B124" s="295" t="s">
        <v>3120</v>
      </c>
      <c r="C124" s="296" t="s">
        <v>2078</v>
      </c>
      <c r="D124" s="296"/>
      <c r="E124" s="295" t="s">
        <v>2079</v>
      </c>
      <c r="F124" s="292"/>
      <c r="G124" s="323" t="s">
        <v>3108</v>
      </c>
      <c r="H124" s="352">
        <v>65.14</v>
      </c>
      <c r="J124" s="359"/>
    </row>
    <row r="125" spans="1:10" x14ac:dyDescent="0.25">
      <c r="A125" s="304">
        <v>8252</v>
      </c>
      <c r="B125" s="295" t="s">
        <v>3121</v>
      </c>
      <c r="C125" s="296"/>
      <c r="D125" s="296"/>
      <c r="E125" s="295" t="s">
        <v>2080</v>
      </c>
      <c r="F125" s="292"/>
      <c r="G125" s="323" t="s">
        <v>2011</v>
      </c>
      <c r="H125" s="352">
        <v>98.77</v>
      </c>
      <c r="J125" s="359"/>
    </row>
    <row r="126" spans="1:10" x14ac:dyDescent="0.25">
      <c r="A126" s="304">
        <v>8253</v>
      </c>
      <c r="B126" s="295" t="s">
        <v>3121</v>
      </c>
      <c r="C126" s="296"/>
      <c r="D126" s="296"/>
      <c r="E126" s="295" t="s">
        <v>2081</v>
      </c>
      <c r="F126" s="292"/>
      <c r="G126" s="323" t="s">
        <v>2011</v>
      </c>
      <c r="H126" s="352">
        <v>153.35</v>
      </c>
      <c r="J126" s="359"/>
    </row>
    <row r="127" spans="1:10" x14ac:dyDescent="0.25">
      <c r="A127" s="304">
        <v>8254</v>
      </c>
      <c r="B127" s="295" t="s">
        <v>3122</v>
      </c>
      <c r="C127" s="296"/>
      <c r="D127" s="296"/>
      <c r="E127" s="295" t="s">
        <v>2082</v>
      </c>
      <c r="F127" s="292"/>
      <c r="G127" s="323" t="s">
        <v>3023</v>
      </c>
      <c r="H127" s="352">
        <v>218.47</v>
      </c>
      <c r="J127" s="359"/>
    </row>
    <row r="128" spans="1:10" ht="60" x14ac:dyDescent="0.25">
      <c r="A128" s="304">
        <v>8255</v>
      </c>
      <c r="B128" s="295" t="s">
        <v>3121</v>
      </c>
      <c r="C128" s="296" t="s">
        <v>3123</v>
      </c>
      <c r="D128" s="296"/>
      <c r="E128" s="295" t="s">
        <v>2083</v>
      </c>
      <c r="F128" s="294"/>
      <c r="G128" s="323" t="s">
        <v>2011</v>
      </c>
      <c r="H128" s="352">
        <v>317.49</v>
      </c>
      <c r="J128" s="359"/>
    </row>
    <row r="129" spans="1:10" x14ac:dyDescent="0.25">
      <c r="A129" s="304">
        <v>8256</v>
      </c>
      <c r="B129" s="295" t="s">
        <v>3122</v>
      </c>
      <c r="C129" s="296"/>
      <c r="D129" s="296"/>
      <c r="E129" s="295" t="s">
        <v>2084</v>
      </c>
      <c r="F129" s="292"/>
      <c r="G129" s="323" t="s">
        <v>3023</v>
      </c>
      <c r="H129" s="352">
        <v>358.48</v>
      </c>
      <c r="J129" s="359"/>
    </row>
    <row r="130" spans="1:10" x14ac:dyDescent="0.25">
      <c r="A130" s="304">
        <v>8260</v>
      </c>
      <c r="B130" s="295" t="s">
        <v>2085</v>
      </c>
      <c r="C130" s="296"/>
      <c r="D130" s="296"/>
      <c r="E130" s="295" t="s">
        <v>2064</v>
      </c>
      <c r="F130" s="292"/>
      <c r="G130" s="323" t="s">
        <v>2011</v>
      </c>
      <c r="H130" s="352">
        <v>66.260000000000005</v>
      </c>
      <c r="J130" s="359"/>
    </row>
    <row r="131" spans="1:10" x14ac:dyDescent="0.25">
      <c r="A131" s="304">
        <v>8261</v>
      </c>
      <c r="B131" s="295" t="s">
        <v>2086</v>
      </c>
      <c r="C131" s="296"/>
      <c r="D131" s="296"/>
      <c r="E131" s="295" t="s">
        <v>2065</v>
      </c>
      <c r="F131" s="292"/>
      <c r="G131" s="323" t="s">
        <v>3024</v>
      </c>
      <c r="H131" s="352">
        <v>101.22</v>
      </c>
      <c r="J131" s="359"/>
    </row>
    <row r="132" spans="1:10" x14ac:dyDescent="0.25">
      <c r="A132" s="304">
        <v>8262</v>
      </c>
      <c r="B132" s="295" t="s">
        <v>2087</v>
      </c>
      <c r="C132" s="296"/>
      <c r="D132" s="296"/>
      <c r="E132" s="295" t="s">
        <v>2088</v>
      </c>
      <c r="F132" s="294"/>
      <c r="G132" s="323" t="s">
        <v>2011</v>
      </c>
      <c r="H132" s="352">
        <v>184.08</v>
      </c>
      <c r="J132" s="359"/>
    </row>
    <row r="133" spans="1:10" x14ac:dyDescent="0.25">
      <c r="A133" s="304">
        <v>8263</v>
      </c>
      <c r="B133" s="295" t="s">
        <v>2089</v>
      </c>
      <c r="C133" s="296"/>
      <c r="D133" s="296"/>
      <c r="E133" s="295" t="s">
        <v>2090</v>
      </c>
      <c r="F133" s="292"/>
      <c r="G133" s="323" t="s">
        <v>2011</v>
      </c>
      <c r="H133" s="352">
        <v>239.31</v>
      </c>
      <c r="J133" s="359"/>
    </row>
    <row r="134" spans="1:10" ht="30" x14ac:dyDescent="0.25">
      <c r="A134" s="304">
        <v>8269</v>
      </c>
      <c r="B134" s="295" t="s">
        <v>3124</v>
      </c>
      <c r="C134" s="295" t="s">
        <v>2091</v>
      </c>
      <c r="D134" s="296"/>
      <c r="E134" s="304">
        <v>0</v>
      </c>
      <c r="F134" s="294"/>
      <c r="G134" s="323" t="s">
        <v>2011</v>
      </c>
      <c r="H134" s="352">
        <v>3.65</v>
      </c>
      <c r="J134" s="359"/>
    </row>
    <row r="135" spans="1:10" ht="30" x14ac:dyDescent="0.25">
      <c r="A135" s="304">
        <v>8270</v>
      </c>
      <c r="B135" s="295" t="s">
        <v>2092</v>
      </c>
      <c r="C135" s="295" t="s">
        <v>2093</v>
      </c>
      <c r="D135" s="295" t="s">
        <v>2094</v>
      </c>
      <c r="E135" s="304">
        <v>0</v>
      </c>
      <c r="F135" s="297" t="s">
        <v>3016</v>
      </c>
      <c r="G135" s="323" t="s">
        <v>3025</v>
      </c>
      <c r="H135" s="352">
        <v>4.6399999999999997</v>
      </c>
      <c r="J135" s="359"/>
    </row>
    <row r="136" spans="1:10" ht="30" x14ac:dyDescent="0.25">
      <c r="A136" s="304">
        <v>8271</v>
      </c>
      <c r="B136" s="295" t="s">
        <v>2095</v>
      </c>
      <c r="C136" s="295" t="s">
        <v>2093</v>
      </c>
      <c r="D136" s="295" t="s">
        <v>2096</v>
      </c>
      <c r="E136" s="304">
        <v>0</v>
      </c>
      <c r="F136" s="297" t="s">
        <v>2097</v>
      </c>
      <c r="G136" s="323" t="s">
        <v>3023</v>
      </c>
      <c r="H136" s="352">
        <v>8.81</v>
      </c>
      <c r="J136" s="359"/>
    </row>
    <row r="137" spans="1:10" ht="30" x14ac:dyDescent="0.25">
      <c r="A137" s="304">
        <v>8272</v>
      </c>
      <c r="B137" s="295" t="s">
        <v>2098</v>
      </c>
      <c r="C137" s="295" t="s">
        <v>2099</v>
      </c>
      <c r="D137" s="295" t="s">
        <v>2100</v>
      </c>
      <c r="E137" s="304">
        <v>0</v>
      </c>
      <c r="F137" s="297" t="s">
        <v>3016</v>
      </c>
      <c r="G137" s="323" t="s">
        <v>2011</v>
      </c>
      <c r="H137" s="352">
        <v>13.19</v>
      </c>
      <c r="J137" s="359"/>
    </row>
    <row r="138" spans="1:10" ht="30" x14ac:dyDescent="0.25">
      <c r="A138" s="304">
        <v>8273</v>
      </c>
      <c r="B138" s="295" t="s">
        <v>2101</v>
      </c>
      <c r="C138" s="295" t="s">
        <v>2099</v>
      </c>
      <c r="D138" s="295" t="s">
        <v>2102</v>
      </c>
      <c r="E138" s="304">
        <v>0</v>
      </c>
      <c r="F138" s="297" t="s">
        <v>2103</v>
      </c>
      <c r="G138" s="323" t="s">
        <v>2011</v>
      </c>
      <c r="H138" s="352">
        <v>23.31</v>
      </c>
      <c r="J138" s="359"/>
    </row>
    <row r="139" spans="1:10" ht="30" x14ac:dyDescent="0.25">
      <c r="A139" s="304">
        <v>8275</v>
      </c>
      <c r="B139" s="295" t="s">
        <v>2104</v>
      </c>
      <c r="C139" s="295" t="s">
        <v>2099</v>
      </c>
      <c r="D139" s="295" t="s">
        <v>2105</v>
      </c>
      <c r="E139" s="304">
        <v>0</v>
      </c>
      <c r="F139" s="297" t="s">
        <v>3016</v>
      </c>
      <c r="G139" s="323" t="s">
        <v>3023</v>
      </c>
      <c r="H139" s="352">
        <v>3.98</v>
      </c>
      <c r="J139" s="359"/>
    </row>
    <row r="140" spans="1:10" ht="30" x14ac:dyDescent="0.25">
      <c r="A140" s="304">
        <v>8276</v>
      </c>
      <c r="B140" s="295" t="s">
        <v>2106</v>
      </c>
      <c r="C140" s="295" t="s">
        <v>2093</v>
      </c>
      <c r="D140" s="295" t="s">
        <v>2100</v>
      </c>
      <c r="E140" s="304">
        <v>0</v>
      </c>
      <c r="F140" s="297" t="s">
        <v>3016</v>
      </c>
      <c r="G140" s="323" t="s">
        <v>2011</v>
      </c>
      <c r="H140" s="352">
        <v>9.93</v>
      </c>
      <c r="J140" s="359"/>
    </row>
    <row r="141" spans="1:10" ht="30" x14ac:dyDescent="0.25">
      <c r="A141" s="305">
        <v>8277</v>
      </c>
      <c r="B141" s="295" t="s">
        <v>2107</v>
      </c>
      <c r="C141" s="295" t="s">
        <v>2108</v>
      </c>
      <c r="D141" s="295" t="s">
        <v>2109</v>
      </c>
      <c r="E141" s="305">
        <v>0</v>
      </c>
      <c r="F141" s="297" t="s">
        <v>3016</v>
      </c>
      <c r="G141" s="323" t="s">
        <v>2110</v>
      </c>
      <c r="H141" s="352">
        <v>14.19</v>
      </c>
      <c r="J141" s="359"/>
    </row>
    <row r="142" spans="1:10" ht="30" x14ac:dyDescent="0.25">
      <c r="A142" s="305">
        <v>8278</v>
      </c>
      <c r="B142" s="295" t="s">
        <v>2107</v>
      </c>
      <c r="C142" s="295" t="s">
        <v>2111</v>
      </c>
      <c r="D142" s="295" t="s">
        <v>2112</v>
      </c>
      <c r="E142" s="305">
        <v>0</v>
      </c>
      <c r="F142" s="297" t="s">
        <v>3016</v>
      </c>
      <c r="G142" s="323" t="s">
        <v>2110</v>
      </c>
      <c r="H142" s="352">
        <v>18.72</v>
      </c>
      <c r="J142" s="359"/>
    </row>
    <row r="143" spans="1:10" ht="30" x14ac:dyDescent="0.25">
      <c r="A143" s="305">
        <v>8280</v>
      </c>
      <c r="B143" s="295" t="s">
        <v>2113</v>
      </c>
      <c r="C143" s="295" t="s">
        <v>2114</v>
      </c>
      <c r="D143" s="295" t="s">
        <v>2115</v>
      </c>
      <c r="E143" s="295" t="s">
        <v>2116</v>
      </c>
      <c r="F143" s="297" t="s">
        <v>2117</v>
      </c>
      <c r="G143" s="323" t="s">
        <v>2110</v>
      </c>
      <c r="H143" s="352">
        <v>18.97</v>
      </c>
      <c r="J143" s="359"/>
    </row>
    <row r="144" spans="1:10" ht="30" x14ac:dyDescent="0.25">
      <c r="A144" s="305">
        <v>8281</v>
      </c>
      <c r="B144" s="295" t="s">
        <v>2118</v>
      </c>
      <c r="C144" s="295" t="s">
        <v>2119</v>
      </c>
      <c r="D144" s="295" t="s">
        <v>2120</v>
      </c>
      <c r="E144" s="295" t="s">
        <v>2121</v>
      </c>
      <c r="F144" s="297" t="s">
        <v>2122</v>
      </c>
      <c r="G144" s="323" t="s">
        <v>2110</v>
      </c>
      <c r="H144" s="352">
        <v>36.06</v>
      </c>
      <c r="J144" s="359"/>
    </row>
    <row r="145" spans="1:10" ht="30" x14ac:dyDescent="0.25">
      <c r="A145" s="305">
        <v>8282</v>
      </c>
      <c r="B145" s="295" t="s">
        <v>2123</v>
      </c>
      <c r="C145" s="295" t="s">
        <v>2124</v>
      </c>
      <c r="D145" s="295" t="s">
        <v>2125</v>
      </c>
      <c r="E145" s="295" t="s">
        <v>2126</v>
      </c>
      <c r="F145" s="297" t="s">
        <v>2127</v>
      </c>
      <c r="G145" s="323" t="s">
        <v>2110</v>
      </c>
      <c r="H145" s="352">
        <v>55.3</v>
      </c>
      <c r="J145" s="359"/>
    </row>
    <row r="146" spans="1:10" ht="30" x14ac:dyDescent="0.25">
      <c r="A146" s="305">
        <v>8283</v>
      </c>
      <c r="B146" s="295" t="s">
        <v>2118</v>
      </c>
      <c r="C146" s="295" t="s">
        <v>2128</v>
      </c>
      <c r="D146" s="295" t="s">
        <v>2129</v>
      </c>
      <c r="E146" s="295" t="s">
        <v>2130</v>
      </c>
      <c r="F146" s="297" t="s">
        <v>2131</v>
      </c>
      <c r="G146" s="323" t="s">
        <v>2110</v>
      </c>
      <c r="H146" s="352">
        <v>158.86000000000001</v>
      </c>
      <c r="J146" s="359"/>
    </row>
    <row r="147" spans="1:10" ht="30" x14ac:dyDescent="0.25">
      <c r="A147" s="305">
        <v>8284</v>
      </c>
      <c r="B147" s="295" t="s">
        <v>3125</v>
      </c>
      <c r="C147" s="295" t="s">
        <v>2132</v>
      </c>
      <c r="D147" s="295" t="s">
        <v>2133</v>
      </c>
      <c r="E147" s="295" t="s">
        <v>2134</v>
      </c>
      <c r="F147" s="297" t="s">
        <v>2135</v>
      </c>
      <c r="G147" s="323" t="s">
        <v>2110</v>
      </c>
      <c r="H147" s="352">
        <v>264.64</v>
      </c>
      <c r="J147" s="359"/>
    </row>
    <row r="148" spans="1:10" ht="30" x14ac:dyDescent="0.25">
      <c r="A148" s="305">
        <v>8285</v>
      </c>
      <c r="B148" s="295" t="s">
        <v>2113</v>
      </c>
      <c r="C148" s="295" t="s">
        <v>2128</v>
      </c>
      <c r="D148" s="295" t="s">
        <v>2136</v>
      </c>
      <c r="E148" s="295" t="s">
        <v>2137</v>
      </c>
      <c r="F148" s="297" t="s">
        <v>2138</v>
      </c>
      <c r="G148" s="323" t="s">
        <v>2110</v>
      </c>
      <c r="H148" s="352">
        <v>304.91000000000003</v>
      </c>
      <c r="J148" s="359"/>
    </row>
    <row r="149" spans="1:10" ht="30" x14ac:dyDescent="0.25">
      <c r="A149" s="305">
        <v>8286</v>
      </c>
      <c r="B149" s="295" t="s">
        <v>2139</v>
      </c>
      <c r="C149" s="295" t="s">
        <v>2140</v>
      </c>
      <c r="D149" s="295" t="s">
        <v>2141</v>
      </c>
      <c r="E149" s="295" t="s">
        <v>2142</v>
      </c>
      <c r="F149" s="297" t="s">
        <v>2143</v>
      </c>
      <c r="G149" s="323" t="s">
        <v>2110</v>
      </c>
      <c r="H149" s="352">
        <v>466.41</v>
      </c>
      <c r="J149" s="359"/>
    </row>
    <row r="150" spans="1:10" ht="30" x14ac:dyDescent="0.25">
      <c r="A150" s="305">
        <v>8287</v>
      </c>
      <c r="B150" s="295" t="s">
        <v>3126</v>
      </c>
      <c r="C150" s="295" t="s">
        <v>3281</v>
      </c>
      <c r="D150" s="296"/>
      <c r="E150" s="305">
        <v>184</v>
      </c>
      <c r="F150" s="292"/>
      <c r="G150" s="323" t="s">
        <v>2110</v>
      </c>
      <c r="H150" s="352">
        <v>102.62</v>
      </c>
      <c r="J150" s="359"/>
    </row>
    <row r="151" spans="1:10" ht="30" x14ac:dyDescent="0.25">
      <c r="A151" s="305">
        <v>8288</v>
      </c>
      <c r="B151" s="295" t="s">
        <v>3126</v>
      </c>
      <c r="C151" s="295" t="s">
        <v>3282</v>
      </c>
      <c r="D151" s="296"/>
      <c r="E151" s="305">
        <v>238</v>
      </c>
      <c r="F151" s="294"/>
      <c r="G151" s="323" t="s">
        <v>2110</v>
      </c>
      <c r="H151" s="352">
        <v>117.66</v>
      </c>
      <c r="J151" s="359"/>
    </row>
    <row r="152" spans="1:10" ht="30" x14ac:dyDescent="0.25">
      <c r="A152" s="305">
        <v>8289</v>
      </c>
      <c r="B152" s="295" t="s">
        <v>3126</v>
      </c>
      <c r="C152" s="295" t="s">
        <v>2144</v>
      </c>
      <c r="D152" s="296"/>
      <c r="E152" s="305">
        <v>230</v>
      </c>
      <c r="F152" s="292"/>
      <c r="G152" s="323" t="s">
        <v>2110</v>
      </c>
      <c r="H152" s="352">
        <v>109.03</v>
      </c>
      <c r="J152" s="359"/>
    </row>
    <row r="153" spans="1:10" x14ac:dyDescent="0.25">
      <c r="A153" s="305">
        <v>8290</v>
      </c>
      <c r="B153" s="295" t="s">
        <v>3127</v>
      </c>
      <c r="C153" s="295" t="s">
        <v>3128</v>
      </c>
      <c r="D153" s="295" t="s">
        <v>2145</v>
      </c>
      <c r="E153" s="295" t="s">
        <v>2146</v>
      </c>
      <c r="F153" s="294"/>
      <c r="G153" s="323" t="s">
        <v>2110</v>
      </c>
      <c r="H153" s="352">
        <v>4.9400000000000004</v>
      </c>
      <c r="J153" s="359"/>
    </row>
    <row r="154" spans="1:10" x14ac:dyDescent="0.25">
      <c r="A154" s="305">
        <v>8300</v>
      </c>
      <c r="B154" s="295" t="s">
        <v>2147</v>
      </c>
      <c r="C154" s="295" t="s">
        <v>2108</v>
      </c>
      <c r="D154" s="295" t="s">
        <v>2148</v>
      </c>
      <c r="E154" s="295" t="s">
        <v>2149</v>
      </c>
      <c r="F154" s="292"/>
      <c r="G154" s="323" t="s">
        <v>2227</v>
      </c>
      <c r="H154" s="352">
        <v>14.73</v>
      </c>
      <c r="J154" s="359"/>
    </row>
    <row r="155" spans="1:10" x14ac:dyDescent="0.25">
      <c r="A155" s="295">
        <v>8301</v>
      </c>
      <c r="B155" s="295" t="s">
        <v>2147</v>
      </c>
      <c r="C155" s="295" t="s">
        <v>2111</v>
      </c>
      <c r="D155" s="295" t="s">
        <v>2150</v>
      </c>
      <c r="E155" s="295" t="s">
        <v>2151</v>
      </c>
      <c r="F155" s="292"/>
      <c r="G155" s="323" t="s">
        <v>2110</v>
      </c>
      <c r="H155" s="352">
        <v>21.12</v>
      </c>
      <c r="J155" s="359"/>
    </row>
    <row r="156" spans="1:10" x14ac:dyDescent="0.25">
      <c r="A156" s="305">
        <v>8302</v>
      </c>
      <c r="B156" s="295" t="s">
        <v>2147</v>
      </c>
      <c r="C156" s="295" t="s">
        <v>2152</v>
      </c>
      <c r="D156" s="295" t="s">
        <v>2153</v>
      </c>
      <c r="E156" s="295" t="s">
        <v>2154</v>
      </c>
      <c r="F156" s="292"/>
      <c r="G156" s="323" t="s">
        <v>2110</v>
      </c>
      <c r="H156" s="352">
        <v>28.79</v>
      </c>
      <c r="J156" s="359"/>
    </row>
    <row r="157" spans="1:10" x14ac:dyDescent="0.25">
      <c r="A157" s="305">
        <v>8303</v>
      </c>
      <c r="B157" s="295" t="s">
        <v>2147</v>
      </c>
      <c r="C157" s="295" t="s">
        <v>2155</v>
      </c>
      <c r="D157" s="295" t="s">
        <v>2156</v>
      </c>
      <c r="E157" s="295" t="s">
        <v>2157</v>
      </c>
      <c r="F157" s="292"/>
      <c r="G157" s="323" t="s">
        <v>2110</v>
      </c>
      <c r="H157" s="352">
        <v>63.25</v>
      </c>
      <c r="J157" s="359"/>
    </row>
    <row r="158" spans="1:10" ht="15.95" customHeight="1" x14ac:dyDescent="0.25">
      <c r="A158" s="305">
        <v>8306</v>
      </c>
      <c r="B158" s="296" t="s">
        <v>3279</v>
      </c>
      <c r="C158" s="295" t="s">
        <v>2158</v>
      </c>
      <c r="D158" s="295" t="s">
        <v>2159</v>
      </c>
      <c r="E158" s="329">
        <v>94.9</v>
      </c>
      <c r="F158" s="295" t="s">
        <v>2160</v>
      </c>
      <c r="G158" s="323" t="s">
        <v>2110</v>
      </c>
      <c r="H158" s="353">
        <v>44.62</v>
      </c>
      <c r="J158" s="359"/>
    </row>
    <row r="159" spans="1:10" ht="30" x14ac:dyDescent="0.25">
      <c r="A159" s="295">
        <v>8307</v>
      </c>
      <c r="B159" s="295" t="s">
        <v>2161</v>
      </c>
      <c r="C159" s="295" t="s">
        <v>2162</v>
      </c>
      <c r="D159" s="295" t="s">
        <v>2163</v>
      </c>
      <c r="E159" s="329">
        <v>94.9</v>
      </c>
      <c r="F159" s="293" t="s">
        <v>2164</v>
      </c>
      <c r="G159" s="323" t="s">
        <v>2110</v>
      </c>
      <c r="H159" s="352">
        <v>51.93</v>
      </c>
      <c r="J159" s="359"/>
    </row>
    <row r="160" spans="1:10" ht="30" x14ac:dyDescent="0.25">
      <c r="A160" s="305">
        <v>8308</v>
      </c>
      <c r="B160" s="295" t="s">
        <v>2165</v>
      </c>
      <c r="C160" s="295" t="s">
        <v>2166</v>
      </c>
      <c r="D160" s="295" t="s">
        <v>2167</v>
      </c>
      <c r="E160" s="330">
        <v>117.5</v>
      </c>
      <c r="F160" s="293" t="s">
        <v>2168</v>
      </c>
      <c r="G160" s="323" t="s">
        <v>2110</v>
      </c>
      <c r="H160" s="352">
        <v>56.14</v>
      </c>
      <c r="J160" s="359"/>
    </row>
    <row r="161" spans="1:10" ht="30" x14ac:dyDescent="0.25">
      <c r="A161" s="305">
        <v>8309</v>
      </c>
      <c r="B161" s="295" t="s">
        <v>2169</v>
      </c>
      <c r="C161" s="295" t="s">
        <v>2170</v>
      </c>
      <c r="D161" s="296"/>
      <c r="E161" s="305">
        <v>0</v>
      </c>
      <c r="F161" s="292"/>
      <c r="G161" s="323" t="s">
        <v>2110</v>
      </c>
      <c r="H161" s="352">
        <v>3.53</v>
      </c>
      <c r="J161" s="359"/>
    </row>
    <row r="162" spans="1:10" x14ac:dyDescent="0.25">
      <c r="A162" s="305">
        <v>8310</v>
      </c>
      <c r="B162" s="295" t="s">
        <v>3129</v>
      </c>
      <c r="C162" s="295" t="s">
        <v>2171</v>
      </c>
      <c r="D162" s="295" t="s">
        <v>2172</v>
      </c>
      <c r="E162" s="295" t="s">
        <v>2173</v>
      </c>
      <c r="F162" s="294"/>
      <c r="G162" s="323" t="s">
        <v>2110</v>
      </c>
      <c r="H162" s="352">
        <v>5.36</v>
      </c>
      <c r="J162" s="359"/>
    </row>
    <row r="163" spans="1:10" x14ac:dyDescent="0.25">
      <c r="A163" s="305">
        <v>8311</v>
      </c>
      <c r="B163" s="295" t="s">
        <v>3130</v>
      </c>
      <c r="C163" s="340" t="s">
        <v>373</v>
      </c>
      <c r="D163" s="295" t="s">
        <v>2174</v>
      </c>
      <c r="E163" s="295" t="s">
        <v>2175</v>
      </c>
      <c r="F163" s="292"/>
      <c r="G163" s="323" t="s">
        <v>2227</v>
      </c>
      <c r="H163" s="352">
        <v>7.81</v>
      </c>
      <c r="J163" s="359"/>
    </row>
    <row r="164" spans="1:10" x14ac:dyDescent="0.25">
      <c r="A164" s="295">
        <v>8312</v>
      </c>
      <c r="B164" s="295" t="s">
        <v>3131</v>
      </c>
      <c r="C164" s="340" t="s">
        <v>373</v>
      </c>
      <c r="D164" s="295" t="s">
        <v>2176</v>
      </c>
      <c r="E164" s="295" t="s">
        <v>2177</v>
      </c>
      <c r="F164" s="292"/>
      <c r="G164" s="323" t="s">
        <v>2110</v>
      </c>
      <c r="H164" s="352">
        <v>25.56</v>
      </c>
      <c r="J164" s="359"/>
    </row>
    <row r="165" spans="1:10" x14ac:dyDescent="0.25">
      <c r="A165" s="305">
        <v>8313</v>
      </c>
      <c r="B165" s="295" t="s">
        <v>2203</v>
      </c>
      <c r="C165" s="340" t="s">
        <v>373</v>
      </c>
      <c r="D165" s="295" t="s">
        <v>2178</v>
      </c>
      <c r="E165" s="295" t="s">
        <v>2179</v>
      </c>
      <c r="F165" s="292"/>
      <c r="G165" s="323" t="s">
        <v>2110</v>
      </c>
      <c r="H165" s="352">
        <v>43.6</v>
      </c>
      <c r="J165" s="359"/>
    </row>
    <row r="166" spans="1:10" x14ac:dyDescent="0.25">
      <c r="A166" s="295">
        <v>8314</v>
      </c>
      <c r="B166" s="295" t="s">
        <v>3130</v>
      </c>
      <c r="C166" s="340" t="s">
        <v>373</v>
      </c>
      <c r="D166" s="295" t="s">
        <v>2180</v>
      </c>
      <c r="E166" s="295" t="s">
        <v>2181</v>
      </c>
      <c r="F166" s="292"/>
      <c r="G166" s="323" t="s">
        <v>2110</v>
      </c>
      <c r="H166" s="352">
        <v>62.83</v>
      </c>
      <c r="J166" s="359"/>
    </row>
    <row r="167" spans="1:10" x14ac:dyDescent="0.25">
      <c r="A167" s="305">
        <v>8315</v>
      </c>
      <c r="B167" s="295" t="s">
        <v>3132</v>
      </c>
      <c r="C167" s="295" t="s">
        <v>2182</v>
      </c>
      <c r="D167" s="295" t="s">
        <v>2183</v>
      </c>
      <c r="E167" s="295" t="s">
        <v>2184</v>
      </c>
      <c r="F167" s="294"/>
      <c r="G167" s="323" t="s">
        <v>2110</v>
      </c>
      <c r="H167" s="352">
        <v>85.7</v>
      </c>
      <c r="J167" s="359"/>
    </row>
    <row r="168" spans="1:10" x14ac:dyDescent="0.25">
      <c r="A168" s="295">
        <v>8316</v>
      </c>
      <c r="B168" s="295" t="s">
        <v>3130</v>
      </c>
      <c r="C168" s="340" t="s">
        <v>373</v>
      </c>
      <c r="D168" s="295" t="s">
        <v>2185</v>
      </c>
      <c r="E168" s="295" t="s">
        <v>2186</v>
      </c>
      <c r="F168" s="292"/>
      <c r="G168" s="323" t="s">
        <v>2110</v>
      </c>
      <c r="H168" s="352">
        <v>103.34</v>
      </c>
      <c r="J168" s="359"/>
    </row>
    <row r="169" spans="1:10" x14ac:dyDescent="0.25">
      <c r="A169" s="305">
        <v>8317</v>
      </c>
      <c r="B169" s="295" t="s">
        <v>3129</v>
      </c>
      <c r="C169" s="295" t="s">
        <v>2182</v>
      </c>
      <c r="D169" s="295" t="s">
        <v>2187</v>
      </c>
      <c r="E169" s="295" t="s">
        <v>2188</v>
      </c>
      <c r="F169" s="294"/>
      <c r="G169" s="323" t="s">
        <v>2110</v>
      </c>
      <c r="H169" s="352">
        <v>114.23</v>
      </c>
      <c r="J169" s="359"/>
    </row>
    <row r="170" spans="1:10" x14ac:dyDescent="0.25">
      <c r="A170" s="295" t="s">
        <v>2189</v>
      </c>
      <c r="B170" s="295" t="s">
        <v>3133</v>
      </c>
      <c r="C170" s="340" t="s">
        <v>373</v>
      </c>
      <c r="D170" s="295" t="s">
        <v>2190</v>
      </c>
      <c r="E170" s="295" t="s">
        <v>2191</v>
      </c>
      <c r="F170" s="292"/>
      <c r="G170" s="323" t="s">
        <v>2110</v>
      </c>
      <c r="H170" s="352">
        <v>202</v>
      </c>
      <c r="J170" s="359"/>
    </row>
    <row r="171" spans="1:10" x14ac:dyDescent="0.25">
      <c r="A171" s="305">
        <v>8319</v>
      </c>
      <c r="B171" s="295" t="s">
        <v>3129</v>
      </c>
      <c r="C171" s="295" t="s">
        <v>2192</v>
      </c>
      <c r="D171" s="295" t="s">
        <v>2193</v>
      </c>
      <c r="E171" s="295" t="s">
        <v>2194</v>
      </c>
      <c r="F171" s="294"/>
      <c r="G171" s="323" t="s">
        <v>2110</v>
      </c>
      <c r="H171" s="352">
        <v>225.34</v>
      </c>
      <c r="J171" s="359"/>
    </row>
    <row r="172" spans="1:10" x14ac:dyDescent="0.25">
      <c r="A172" s="295">
        <v>8327</v>
      </c>
      <c r="B172" s="295" t="s">
        <v>3130</v>
      </c>
      <c r="C172" s="340" t="s">
        <v>373</v>
      </c>
      <c r="D172" s="295" t="s">
        <v>2195</v>
      </c>
      <c r="E172" s="309">
        <v>1065</v>
      </c>
      <c r="F172" s="292"/>
      <c r="G172" s="323" t="s">
        <v>2227</v>
      </c>
      <c r="H172" s="352">
        <v>232.46</v>
      </c>
      <c r="J172" s="359"/>
    </row>
    <row r="173" spans="1:10" x14ac:dyDescent="0.25">
      <c r="A173" s="305">
        <v>8328</v>
      </c>
      <c r="B173" s="295" t="s">
        <v>3134</v>
      </c>
      <c r="C173" s="340" t="s">
        <v>373</v>
      </c>
      <c r="D173" s="295" t="s">
        <v>2196</v>
      </c>
      <c r="E173" s="309">
        <v>1355</v>
      </c>
      <c r="F173" s="292"/>
      <c r="G173" s="323" t="s">
        <v>2110</v>
      </c>
      <c r="H173" s="352">
        <v>295.14999999999998</v>
      </c>
      <c r="J173" s="359"/>
    </row>
    <row r="174" spans="1:10" x14ac:dyDescent="0.25">
      <c r="A174" s="305">
        <v>8329</v>
      </c>
      <c r="B174" s="295" t="s">
        <v>3135</v>
      </c>
      <c r="C174" s="340" t="s">
        <v>373</v>
      </c>
      <c r="D174" s="295" t="s">
        <v>2197</v>
      </c>
      <c r="E174" s="309">
        <v>1000</v>
      </c>
      <c r="F174" s="293" t="s">
        <v>2198</v>
      </c>
      <c r="G174" s="323" t="s">
        <v>2110</v>
      </c>
      <c r="H174" s="352">
        <v>356.94</v>
      </c>
      <c r="J174" s="359"/>
    </row>
    <row r="175" spans="1:10" x14ac:dyDescent="0.25">
      <c r="A175" s="305">
        <v>8320</v>
      </c>
      <c r="B175" s="295" t="s">
        <v>2203</v>
      </c>
      <c r="C175" s="340" t="s">
        <v>373</v>
      </c>
      <c r="D175" s="295" t="s">
        <v>2199</v>
      </c>
      <c r="E175" s="309">
        <v>1645</v>
      </c>
      <c r="F175" s="293" t="s">
        <v>2198</v>
      </c>
      <c r="G175" s="323" t="s">
        <v>2110</v>
      </c>
      <c r="H175" s="352">
        <v>393.43</v>
      </c>
      <c r="J175" s="359"/>
    </row>
    <row r="176" spans="1:10" x14ac:dyDescent="0.25">
      <c r="A176" s="305">
        <v>8321</v>
      </c>
      <c r="B176" s="295" t="s">
        <v>3136</v>
      </c>
      <c r="C176" s="295" t="s">
        <v>2200</v>
      </c>
      <c r="D176" s="295" t="s">
        <v>2201</v>
      </c>
      <c r="E176" s="295" t="s">
        <v>2202</v>
      </c>
      <c r="F176" s="294"/>
      <c r="G176" s="323" t="s">
        <v>2110</v>
      </c>
      <c r="H176" s="352">
        <v>553.78</v>
      </c>
      <c r="J176" s="359"/>
    </row>
    <row r="177" spans="1:10" x14ac:dyDescent="0.25">
      <c r="A177" s="305">
        <v>8322</v>
      </c>
      <c r="B177" s="295" t="s">
        <v>2203</v>
      </c>
      <c r="C177" s="295" t="s">
        <v>2192</v>
      </c>
      <c r="D177" s="295" t="s">
        <v>2204</v>
      </c>
      <c r="E177" s="295" t="s">
        <v>2205</v>
      </c>
      <c r="F177" s="293" t="s">
        <v>2206</v>
      </c>
      <c r="G177" s="323" t="s">
        <v>2110</v>
      </c>
      <c r="H177" s="352">
        <v>450.78</v>
      </c>
      <c r="J177" s="359"/>
    </row>
    <row r="178" spans="1:10" x14ac:dyDescent="0.25">
      <c r="A178" s="305">
        <v>8323</v>
      </c>
      <c r="B178" s="295" t="s">
        <v>3129</v>
      </c>
      <c r="C178" s="295" t="s">
        <v>2182</v>
      </c>
      <c r="D178" s="295" t="s">
        <v>2207</v>
      </c>
      <c r="E178" s="295" t="s">
        <v>2208</v>
      </c>
      <c r="F178" s="293" t="s">
        <v>2206</v>
      </c>
      <c r="G178" s="323" t="s">
        <v>2110</v>
      </c>
      <c r="H178" s="352">
        <v>583.01</v>
      </c>
      <c r="J178" s="359"/>
    </row>
    <row r="179" spans="1:10" x14ac:dyDescent="0.25">
      <c r="A179" s="305">
        <v>8324</v>
      </c>
      <c r="B179" s="295" t="s">
        <v>3130</v>
      </c>
      <c r="C179" s="340" t="s">
        <v>373</v>
      </c>
      <c r="D179" s="295" t="s">
        <v>2209</v>
      </c>
      <c r="E179" s="309">
        <v>2500</v>
      </c>
      <c r="F179" s="293" t="s">
        <v>2210</v>
      </c>
      <c r="G179" s="323" t="s">
        <v>2227</v>
      </c>
      <c r="H179" s="352">
        <v>567.48</v>
      </c>
      <c r="J179" s="359"/>
    </row>
    <row r="180" spans="1:10" x14ac:dyDescent="0.25">
      <c r="A180" s="305">
        <v>8325</v>
      </c>
      <c r="B180" s="295" t="s">
        <v>3129</v>
      </c>
      <c r="C180" s="295" t="s">
        <v>2192</v>
      </c>
      <c r="D180" s="295" t="s">
        <v>2211</v>
      </c>
      <c r="E180" s="305">
        <v>63</v>
      </c>
      <c r="F180" s="293" t="s">
        <v>2212</v>
      </c>
      <c r="G180" s="323" t="s">
        <v>2227</v>
      </c>
      <c r="H180" s="352">
        <v>23.16</v>
      </c>
      <c r="J180" s="359"/>
    </row>
    <row r="181" spans="1:10" x14ac:dyDescent="0.25">
      <c r="A181" s="305">
        <v>8326</v>
      </c>
      <c r="B181" s="295" t="s">
        <v>2203</v>
      </c>
      <c r="C181" s="340" t="s">
        <v>373</v>
      </c>
      <c r="D181" s="295" t="s">
        <v>2213</v>
      </c>
      <c r="E181" s="305">
        <v>35</v>
      </c>
      <c r="F181" s="293" t="s">
        <v>3271</v>
      </c>
      <c r="G181" s="323" t="s">
        <v>2227</v>
      </c>
      <c r="H181" s="352">
        <v>18.05</v>
      </c>
      <c r="J181" s="359"/>
    </row>
    <row r="182" spans="1:10" ht="30" x14ac:dyDescent="0.25">
      <c r="A182" s="305">
        <v>8327</v>
      </c>
      <c r="B182" s="295" t="s">
        <v>3302</v>
      </c>
      <c r="C182" s="295" t="s">
        <v>2192</v>
      </c>
      <c r="D182" s="295" t="s">
        <v>2214</v>
      </c>
      <c r="E182" s="305">
        <v>120</v>
      </c>
      <c r="F182" s="294"/>
      <c r="G182" s="324" t="s">
        <v>93</v>
      </c>
      <c r="H182" s="352">
        <v>31.65</v>
      </c>
      <c r="J182" s="359"/>
    </row>
    <row r="183" spans="1:10" x14ac:dyDescent="0.25">
      <c r="A183" s="305" t="s">
        <v>3298</v>
      </c>
      <c r="B183" s="295" t="s">
        <v>3295</v>
      </c>
      <c r="C183" s="295" t="s">
        <v>373</v>
      </c>
      <c r="D183" s="295" t="s">
        <v>3299</v>
      </c>
      <c r="E183" s="305">
        <v>1065</v>
      </c>
      <c r="F183" s="294"/>
      <c r="G183" s="324" t="s">
        <v>93</v>
      </c>
      <c r="H183" s="352">
        <v>232.46</v>
      </c>
      <c r="J183" s="359"/>
    </row>
    <row r="184" spans="1:10" ht="45" x14ac:dyDescent="0.25">
      <c r="A184" s="305">
        <v>8328</v>
      </c>
      <c r="B184" s="295" t="s">
        <v>3303</v>
      </c>
      <c r="C184" s="295" t="s">
        <v>2171</v>
      </c>
      <c r="D184" s="339" t="s">
        <v>3301</v>
      </c>
      <c r="E184" s="296">
        <v>1355</v>
      </c>
      <c r="F184" s="298" t="s">
        <v>3138</v>
      </c>
      <c r="G184" s="324" t="s">
        <v>93</v>
      </c>
      <c r="H184" s="352">
        <v>295.14999999999998</v>
      </c>
      <c r="J184" s="359"/>
    </row>
    <row r="185" spans="1:10" x14ac:dyDescent="0.25">
      <c r="A185" s="305" t="s">
        <v>3300</v>
      </c>
      <c r="B185" s="295" t="s">
        <v>3137</v>
      </c>
      <c r="C185" s="295" t="s">
        <v>2171</v>
      </c>
      <c r="D185" s="295" t="s">
        <v>3296</v>
      </c>
      <c r="E185" s="296"/>
      <c r="F185" s="298"/>
      <c r="G185" s="324" t="s">
        <v>93</v>
      </c>
      <c r="H185" s="352">
        <v>490</v>
      </c>
      <c r="J185" s="359"/>
    </row>
    <row r="186" spans="1:10" ht="30" x14ac:dyDescent="0.25">
      <c r="A186" s="305">
        <v>8330</v>
      </c>
      <c r="B186" s="295" t="s">
        <v>2215</v>
      </c>
      <c r="C186" s="295" t="s">
        <v>2216</v>
      </c>
      <c r="D186" s="295" t="s">
        <v>2217</v>
      </c>
      <c r="E186" s="295" t="s">
        <v>2218</v>
      </c>
      <c r="F186" s="297" t="s">
        <v>3026</v>
      </c>
      <c r="G186" s="323" t="s">
        <v>2110</v>
      </c>
      <c r="H186" s="352">
        <v>43.98</v>
      </c>
      <c r="J186" s="359"/>
    </row>
    <row r="187" spans="1:10" ht="30" x14ac:dyDescent="0.25">
      <c r="A187" s="305">
        <v>8331</v>
      </c>
      <c r="B187" s="295" t="s">
        <v>2215</v>
      </c>
      <c r="C187" s="295" t="s">
        <v>2216</v>
      </c>
      <c r="D187" s="295" t="s">
        <v>2219</v>
      </c>
      <c r="E187" s="295" t="s">
        <v>2220</v>
      </c>
      <c r="F187" s="293" t="s">
        <v>2221</v>
      </c>
      <c r="G187" s="323" t="s">
        <v>2227</v>
      </c>
      <c r="H187" s="352">
        <v>63.63</v>
      </c>
      <c r="J187" s="359"/>
    </row>
    <row r="188" spans="1:10" ht="30" x14ac:dyDescent="0.25">
      <c r="A188" s="305">
        <v>8332</v>
      </c>
      <c r="B188" s="295" t="s">
        <v>3139</v>
      </c>
      <c r="C188" s="295" t="s">
        <v>2216</v>
      </c>
      <c r="D188" s="295" t="s">
        <v>2222</v>
      </c>
      <c r="E188" s="295" t="s">
        <v>2223</v>
      </c>
      <c r="F188" s="297" t="s">
        <v>3027</v>
      </c>
      <c r="G188" s="323" t="s">
        <v>2110</v>
      </c>
      <c r="H188" s="352">
        <v>80.430000000000007</v>
      </c>
      <c r="J188" s="359"/>
    </row>
    <row r="189" spans="1:10" ht="30" x14ac:dyDescent="0.25">
      <c r="A189" s="305">
        <v>8350</v>
      </c>
      <c r="B189" s="295" t="s">
        <v>2224</v>
      </c>
      <c r="C189" s="295" t="s">
        <v>3140</v>
      </c>
      <c r="D189" s="295" t="s">
        <v>2225</v>
      </c>
      <c r="E189" s="305">
        <v>0</v>
      </c>
      <c r="F189" s="293" t="s">
        <v>2226</v>
      </c>
      <c r="G189" s="323" t="s">
        <v>2227</v>
      </c>
      <c r="H189" s="352">
        <v>0.16</v>
      </c>
      <c r="J189" s="359"/>
    </row>
    <row r="190" spans="1:10" ht="30" x14ac:dyDescent="0.25">
      <c r="A190" s="305">
        <v>8351</v>
      </c>
      <c r="B190" s="295" t="s">
        <v>2224</v>
      </c>
      <c r="C190" s="295" t="s">
        <v>3140</v>
      </c>
      <c r="D190" s="295" t="s">
        <v>2228</v>
      </c>
      <c r="E190" s="305">
        <v>0</v>
      </c>
      <c r="F190" s="297" t="s">
        <v>3028</v>
      </c>
      <c r="G190" s="323" t="s">
        <v>2227</v>
      </c>
      <c r="H190" s="352">
        <v>0.24</v>
      </c>
      <c r="J190" s="359"/>
    </row>
    <row r="191" spans="1:10" ht="30" x14ac:dyDescent="0.25">
      <c r="A191" s="305">
        <v>8352</v>
      </c>
      <c r="B191" s="295" t="s">
        <v>2224</v>
      </c>
      <c r="C191" s="295" t="s">
        <v>3141</v>
      </c>
      <c r="D191" s="295" t="s">
        <v>2229</v>
      </c>
      <c r="E191" s="305">
        <v>0</v>
      </c>
      <c r="F191" s="297" t="s">
        <v>3028</v>
      </c>
      <c r="G191" s="323" t="s">
        <v>2110</v>
      </c>
      <c r="H191" s="352">
        <v>0.62</v>
      </c>
      <c r="J191" s="359"/>
    </row>
    <row r="192" spans="1:10" ht="30" x14ac:dyDescent="0.25">
      <c r="A192" s="305">
        <v>8353</v>
      </c>
      <c r="B192" s="295" t="s">
        <v>2224</v>
      </c>
      <c r="C192" s="295" t="s">
        <v>3141</v>
      </c>
      <c r="D192" s="295" t="s">
        <v>2230</v>
      </c>
      <c r="E192" s="305">
        <v>0</v>
      </c>
      <c r="F192" s="293" t="s">
        <v>2231</v>
      </c>
      <c r="G192" s="323" t="s">
        <v>2110</v>
      </c>
      <c r="H192" s="352">
        <v>0.62</v>
      </c>
      <c r="J192" s="359"/>
    </row>
    <row r="193" spans="1:10" ht="30" x14ac:dyDescent="0.25">
      <c r="A193" s="306">
        <v>8354</v>
      </c>
      <c r="B193" s="295" t="s">
        <v>2224</v>
      </c>
      <c r="C193" s="295" t="s">
        <v>3142</v>
      </c>
      <c r="D193" s="295" t="s">
        <v>2232</v>
      </c>
      <c r="E193" s="306">
        <v>0</v>
      </c>
      <c r="F193" s="297" t="s">
        <v>3028</v>
      </c>
      <c r="G193" s="323" t="s">
        <v>2233</v>
      </c>
      <c r="H193" s="352">
        <v>0.92</v>
      </c>
      <c r="J193" s="359"/>
    </row>
    <row r="194" spans="1:10" ht="30" x14ac:dyDescent="0.25">
      <c r="A194" s="306">
        <v>8355</v>
      </c>
      <c r="B194" s="295" t="s">
        <v>2224</v>
      </c>
      <c r="C194" s="295" t="s">
        <v>3143</v>
      </c>
      <c r="D194" s="295" t="s">
        <v>2234</v>
      </c>
      <c r="E194" s="306">
        <v>0</v>
      </c>
      <c r="F194" s="297" t="s">
        <v>3028</v>
      </c>
      <c r="G194" s="323" t="s">
        <v>2233</v>
      </c>
      <c r="H194" s="352">
        <v>1.71</v>
      </c>
      <c r="J194" s="359"/>
    </row>
    <row r="195" spans="1:10" ht="30" x14ac:dyDescent="0.25">
      <c r="A195" s="315">
        <v>8356</v>
      </c>
      <c r="B195" s="295" t="s">
        <v>3144</v>
      </c>
      <c r="C195" s="295" t="s">
        <v>3145</v>
      </c>
      <c r="D195" s="295" t="s">
        <v>2235</v>
      </c>
      <c r="E195" s="306">
        <v>0</v>
      </c>
      <c r="F195" s="297" t="s">
        <v>3028</v>
      </c>
      <c r="G195" s="323" t="s">
        <v>2233</v>
      </c>
      <c r="H195" s="352">
        <v>0.31</v>
      </c>
      <c r="J195" s="359"/>
    </row>
    <row r="196" spans="1:10" ht="30" x14ac:dyDescent="0.25">
      <c r="A196" s="306">
        <v>8357</v>
      </c>
      <c r="B196" s="295" t="s">
        <v>3146</v>
      </c>
      <c r="C196" s="295" t="s">
        <v>3147</v>
      </c>
      <c r="D196" s="295" t="s">
        <v>2236</v>
      </c>
      <c r="E196" s="306">
        <v>0</v>
      </c>
      <c r="F196" s="297" t="s">
        <v>3028</v>
      </c>
      <c r="G196" s="323" t="s">
        <v>2274</v>
      </c>
      <c r="H196" s="352">
        <v>0.37</v>
      </c>
      <c r="J196" s="359"/>
    </row>
    <row r="197" spans="1:10" ht="30" x14ac:dyDescent="0.25">
      <c r="A197" s="306">
        <v>8358</v>
      </c>
      <c r="B197" s="295" t="s">
        <v>3148</v>
      </c>
      <c r="C197" s="295" t="s">
        <v>3149</v>
      </c>
      <c r="D197" s="295" t="s">
        <v>2237</v>
      </c>
      <c r="E197" s="306">
        <v>0</v>
      </c>
      <c r="F197" s="297" t="s">
        <v>3028</v>
      </c>
      <c r="G197" s="323" t="s">
        <v>2274</v>
      </c>
      <c r="H197" s="352">
        <v>1.17</v>
      </c>
      <c r="J197" s="359"/>
    </row>
    <row r="198" spans="1:10" ht="30" x14ac:dyDescent="0.25">
      <c r="A198" s="306">
        <v>8359</v>
      </c>
      <c r="B198" s="295" t="s">
        <v>3150</v>
      </c>
      <c r="C198" s="295" t="s">
        <v>3149</v>
      </c>
      <c r="D198" s="295" t="s">
        <v>2238</v>
      </c>
      <c r="E198" s="306">
        <v>0</v>
      </c>
      <c r="F198" s="297" t="s">
        <v>3028</v>
      </c>
      <c r="G198" s="323" t="s">
        <v>2274</v>
      </c>
      <c r="H198" s="352">
        <v>1.1100000000000001</v>
      </c>
      <c r="J198" s="359"/>
    </row>
    <row r="199" spans="1:10" ht="30" x14ac:dyDescent="0.25">
      <c r="A199" s="306">
        <v>8360</v>
      </c>
      <c r="B199" s="295" t="s">
        <v>3151</v>
      </c>
      <c r="C199" s="295" t="s">
        <v>3152</v>
      </c>
      <c r="D199" s="295" t="s">
        <v>2239</v>
      </c>
      <c r="E199" s="306">
        <v>0</v>
      </c>
      <c r="F199" s="297" t="s">
        <v>3028</v>
      </c>
      <c r="G199" s="323" t="s">
        <v>2274</v>
      </c>
      <c r="H199" s="352">
        <v>1.73</v>
      </c>
      <c r="J199" s="359"/>
    </row>
    <row r="200" spans="1:10" ht="30" x14ac:dyDescent="0.25">
      <c r="A200" s="315">
        <v>8361</v>
      </c>
      <c r="B200" s="295" t="s">
        <v>3153</v>
      </c>
      <c r="C200" s="295" t="s">
        <v>3142</v>
      </c>
      <c r="D200" s="295" t="s">
        <v>2240</v>
      </c>
      <c r="E200" s="306">
        <v>0</v>
      </c>
      <c r="F200" s="297" t="s">
        <v>3028</v>
      </c>
      <c r="G200" s="323" t="s">
        <v>2233</v>
      </c>
      <c r="H200" s="352">
        <v>3.29</v>
      </c>
      <c r="J200" s="359"/>
    </row>
    <row r="201" spans="1:10" x14ac:dyDescent="0.25">
      <c r="A201" s="306">
        <v>8380</v>
      </c>
      <c r="B201" s="295" t="s">
        <v>3154</v>
      </c>
      <c r="C201" s="295" t="s">
        <v>2241</v>
      </c>
      <c r="D201" s="295" t="s">
        <v>2242</v>
      </c>
      <c r="E201" s="295" t="s">
        <v>2243</v>
      </c>
      <c r="F201" s="293" t="s">
        <v>2244</v>
      </c>
      <c r="G201" s="323" t="s">
        <v>2233</v>
      </c>
      <c r="H201" s="352">
        <v>19.59</v>
      </c>
      <c r="J201" s="359"/>
    </row>
    <row r="202" spans="1:10" x14ac:dyDescent="0.25">
      <c r="A202" s="306">
        <v>8381</v>
      </c>
      <c r="B202" s="295" t="s">
        <v>2245</v>
      </c>
      <c r="C202" s="295" t="s">
        <v>2246</v>
      </c>
      <c r="D202" s="295" t="s">
        <v>2247</v>
      </c>
      <c r="E202" s="295" t="s">
        <v>2248</v>
      </c>
      <c r="F202" s="293" t="s">
        <v>2249</v>
      </c>
      <c r="G202" s="323" t="s">
        <v>2233</v>
      </c>
      <c r="H202" s="352">
        <v>36.869999999999997</v>
      </c>
      <c r="J202" s="359"/>
    </row>
    <row r="203" spans="1:10" x14ac:dyDescent="0.25">
      <c r="A203" s="315">
        <v>8382</v>
      </c>
      <c r="B203" s="295" t="s">
        <v>3155</v>
      </c>
      <c r="C203" s="295" t="s">
        <v>2241</v>
      </c>
      <c r="D203" s="295" t="s">
        <v>2250</v>
      </c>
      <c r="E203" s="295" t="s">
        <v>2251</v>
      </c>
      <c r="F203" s="293" t="s">
        <v>2252</v>
      </c>
      <c r="G203" s="323" t="s">
        <v>2233</v>
      </c>
      <c r="H203" s="352">
        <v>69.239999999999995</v>
      </c>
      <c r="J203" s="359"/>
    </row>
    <row r="204" spans="1:10" x14ac:dyDescent="0.25">
      <c r="A204" s="306">
        <v>8383</v>
      </c>
      <c r="B204" s="295" t="s">
        <v>2253</v>
      </c>
      <c r="C204" s="295" t="s">
        <v>3272</v>
      </c>
      <c r="D204" s="295" t="s">
        <v>2254</v>
      </c>
      <c r="E204" s="295" t="s">
        <v>2255</v>
      </c>
      <c r="F204" s="293" t="s">
        <v>2256</v>
      </c>
      <c r="G204" s="323" t="s">
        <v>2274</v>
      </c>
      <c r="H204" s="352">
        <v>103.22</v>
      </c>
      <c r="J204" s="359"/>
    </row>
    <row r="205" spans="1:10" x14ac:dyDescent="0.25">
      <c r="A205" s="315">
        <v>8384</v>
      </c>
      <c r="B205" s="295" t="s">
        <v>2257</v>
      </c>
      <c r="C205" s="295" t="s">
        <v>3273</v>
      </c>
      <c r="D205" s="295" t="s">
        <v>2258</v>
      </c>
      <c r="E205" s="295" t="s">
        <v>2259</v>
      </c>
      <c r="F205" s="293" t="s">
        <v>2260</v>
      </c>
      <c r="G205" s="323" t="s">
        <v>2274</v>
      </c>
      <c r="H205" s="352">
        <v>123.73</v>
      </c>
      <c r="J205" s="359"/>
    </row>
    <row r="206" spans="1:10" x14ac:dyDescent="0.25">
      <c r="A206" s="306">
        <v>8390</v>
      </c>
      <c r="B206" s="295" t="s">
        <v>2261</v>
      </c>
      <c r="C206" s="295" t="s">
        <v>2262</v>
      </c>
      <c r="D206" s="295" t="s">
        <v>2242</v>
      </c>
      <c r="E206" s="295" t="s">
        <v>2263</v>
      </c>
      <c r="F206" s="292"/>
      <c r="G206" s="323" t="s">
        <v>2274</v>
      </c>
      <c r="H206" s="352">
        <v>20.8</v>
      </c>
      <c r="J206" s="359"/>
    </row>
    <row r="207" spans="1:10" x14ac:dyDescent="0.25">
      <c r="A207" s="315">
        <v>8391</v>
      </c>
      <c r="B207" s="295" t="s">
        <v>2264</v>
      </c>
      <c r="C207" s="295" t="s">
        <v>2241</v>
      </c>
      <c r="D207" s="295" t="s">
        <v>2265</v>
      </c>
      <c r="E207" s="295" t="s">
        <v>2266</v>
      </c>
      <c r="F207" s="292"/>
      <c r="G207" s="323" t="s">
        <v>2233</v>
      </c>
      <c r="H207" s="352">
        <v>41.33</v>
      </c>
      <c r="J207" s="359"/>
    </row>
    <row r="208" spans="1:10" x14ac:dyDescent="0.25">
      <c r="A208" s="306">
        <v>8392</v>
      </c>
      <c r="B208" s="295" t="s">
        <v>2267</v>
      </c>
      <c r="C208" s="295" t="s">
        <v>2241</v>
      </c>
      <c r="D208" s="295" t="s">
        <v>2250</v>
      </c>
      <c r="E208" s="295" t="s">
        <v>2268</v>
      </c>
      <c r="F208" s="293" t="s">
        <v>2269</v>
      </c>
      <c r="G208" s="323" t="s">
        <v>2233</v>
      </c>
      <c r="H208" s="352">
        <v>38.1</v>
      </c>
      <c r="J208" s="359"/>
    </row>
    <row r="209" spans="1:10" x14ac:dyDescent="0.25">
      <c r="A209" s="306">
        <v>8393</v>
      </c>
      <c r="B209" s="295" t="s">
        <v>2261</v>
      </c>
      <c r="C209" s="295" t="s">
        <v>3274</v>
      </c>
      <c r="D209" s="295" t="s">
        <v>2270</v>
      </c>
      <c r="E209" s="295" t="s">
        <v>2271</v>
      </c>
      <c r="F209" s="292"/>
      <c r="G209" s="323" t="s">
        <v>2233</v>
      </c>
      <c r="H209" s="352">
        <v>46.17</v>
      </c>
      <c r="J209" s="359"/>
    </row>
    <row r="210" spans="1:10" x14ac:dyDescent="0.25">
      <c r="A210" s="315">
        <v>8394</v>
      </c>
      <c r="B210" s="295" t="s">
        <v>2272</v>
      </c>
      <c r="C210" s="295" t="s">
        <v>2246</v>
      </c>
      <c r="D210" s="295" t="s">
        <v>2258</v>
      </c>
      <c r="E210" s="306">
        <v>232</v>
      </c>
      <c r="F210" s="292"/>
      <c r="G210" s="323" t="s">
        <v>2274</v>
      </c>
      <c r="H210" s="352">
        <v>76.27</v>
      </c>
      <c r="J210" s="359"/>
    </row>
    <row r="211" spans="1:10" x14ac:dyDescent="0.25">
      <c r="A211" s="306">
        <v>8395</v>
      </c>
      <c r="B211" s="295" t="s">
        <v>2261</v>
      </c>
      <c r="C211" s="295" t="s">
        <v>3274</v>
      </c>
      <c r="D211" s="295" t="s">
        <v>2273</v>
      </c>
      <c r="E211" s="306">
        <v>255</v>
      </c>
      <c r="F211" s="292"/>
      <c r="G211" s="323" t="s">
        <v>2274</v>
      </c>
      <c r="H211" s="352">
        <v>79.5</v>
      </c>
      <c r="J211" s="359"/>
    </row>
    <row r="212" spans="1:10" x14ac:dyDescent="0.25">
      <c r="A212" s="306">
        <v>8396</v>
      </c>
      <c r="B212" s="295" t="s">
        <v>2261</v>
      </c>
      <c r="C212" s="295" t="s">
        <v>2241</v>
      </c>
      <c r="D212" s="295" t="s">
        <v>2275</v>
      </c>
      <c r="E212" s="295" t="s">
        <v>2276</v>
      </c>
      <c r="F212" s="292"/>
      <c r="G212" s="323" t="s">
        <v>2274</v>
      </c>
      <c r="H212" s="352">
        <v>116.12</v>
      </c>
      <c r="J212" s="359"/>
    </row>
    <row r="213" spans="1:10" x14ac:dyDescent="0.25">
      <c r="A213" s="306">
        <v>8397</v>
      </c>
      <c r="B213" s="295" t="s">
        <v>2277</v>
      </c>
      <c r="C213" s="295" t="s">
        <v>3272</v>
      </c>
      <c r="D213" s="338" t="s">
        <v>3278</v>
      </c>
      <c r="E213" s="295" t="s">
        <v>2278</v>
      </c>
      <c r="F213" s="292"/>
      <c r="G213" s="323" t="s">
        <v>3156</v>
      </c>
      <c r="H213" s="352">
        <v>129.4</v>
      </c>
      <c r="J213" s="359"/>
    </row>
    <row r="214" spans="1:10" x14ac:dyDescent="0.25">
      <c r="A214" s="315">
        <v>8398</v>
      </c>
      <c r="B214" s="295" t="s">
        <v>2279</v>
      </c>
      <c r="C214" s="295" t="s">
        <v>3273</v>
      </c>
      <c r="D214" s="295" t="s">
        <v>2280</v>
      </c>
      <c r="E214" s="295" t="s">
        <v>2281</v>
      </c>
      <c r="F214" s="292"/>
      <c r="G214" s="323" t="s">
        <v>3157</v>
      </c>
      <c r="H214" s="352">
        <v>188.87</v>
      </c>
      <c r="J214" s="359"/>
    </row>
    <row r="215" spans="1:10" x14ac:dyDescent="0.25">
      <c r="A215" s="306">
        <v>8401</v>
      </c>
      <c r="B215" s="295" t="s">
        <v>3054</v>
      </c>
      <c r="C215" s="295" t="s">
        <v>2282</v>
      </c>
      <c r="D215" s="295" t="s">
        <v>2283</v>
      </c>
      <c r="E215" s="295" t="s">
        <v>2284</v>
      </c>
      <c r="F215" s="293" t="s">
        <v>2285</v>
      </c>
      <c r="G215" s="323" t="s">
        <v>2274</v>
      </c>
      <c r="H215" s="352">
        <v>37.130000000000003</v>
      </c>
      <c r="J215" s="359"/>
    </row>
    <row r="216" spans="1:10" ht="30" x14ac:dyDescent="0.25">
      <c r="A216" s="315">
        <v>8410</v>
      </c>
      <c r="B216" s="295" t="s">
        <v>2286</v>
      </c>
      <c r="C216" s="295" t="s">
        <v>3051</v>
      </c>
      <c r="D216" s="295" t="s">
        <v>2287</v>
      </c>
      <c r="E216" s="315">
        <v>8</v>
      </c>
      <c r="F216" s="293" t="s">
        <v>3158</v>
      </c>
      <c r="G216" s="323" t="s">
        <v>2233</v>
      </c>
      <c r="H216" s="352">
        <v>3.13</v>
      </c>
      <c r="J216" s="359"/>
    </row>
    <row r="217" spans="1:10" ht="30" x14ac:dyDescent="0.25">
      <c r="A217" s="306">
        <v>8411</v>
      </c>
      <c r="B217" s="295" t="s">
        <v>3277</v>
      </c>
      <c r="C217" s="295" t="s">
        <v>2288</v>
      </c>
      <c r="D217" s="295" t="s">
        <v>2289</v>
      </c>
      <c r="E217" s="302">
        <v>11</v>
      </c>
      <c r="F217" s="293" t="s">
        <v>3029</v>
      </c>
      <c r="G217" s="323" t="s">
        <v>2233</v>
      </c>
      <c r="H217" s="352">
        <v>4.3099999999999996</v>
      </c>
      <c r="J217" s="359"/>
    </row>
    <row r="218" spans="1:10" ht="30" x14ac:dyDescent="0.25">
      <c r="A218" s="306">
        <v>8412</v>
      </c>
      <c r="B218" s="295" t="s">
        <v>2290</v>
      </c>
      <c r="C218" s="295" t="s">
        <v>2291</v>
      </c>
      <c r="D218" s="295" t="s">
        <v>3275</v>
      </c>
      <c r="E218" s="295" t="s">
        <v>2292</v>
      </c>
      <c r="F218" s="292"/>
      <c r="G218" s="323" t="s">
        <v>2274</v>
      </c>
      <c r="H218" s="352">
        <v>15.32</v>
      </c>
      <c r="J218" s="359"/>
    </row>
    <row r="219" spans="1:10" ht="30" x14ac:dyDescent="0.25">
      <c r="A219" s="315">
        <v>8413</v>
      </c>
      <c r="B219" s="295" t="s">
        <v>3159</v>
      </c>
      <c r="C219" s="295" t="s">
        <v>2293</v>
      </c>
      <c r="D219" s="295" t="s">
        <v>2294</v>
      </c>
      <c r="E219" s="295" t="s">
        <v>2295</v>
      </c>
      <c r="F219" s="292"/>
      <c r="G219" s="323" t="s">
        <v>2274</v>
      </c>
      <c r="H219" s="352">
        <v>20.47</v>
      </c>
      <c r="J219" s="359"/>
    </row>
    <row r="220" spans="1:10" x14ac:dyDescent="0.25">
      <c r="A220" s="306">
        <v>8414</v>
      </c>
      <c r="B220" s="295" t="s">
        <v>3160</v>
      </c>
      <c r="C220" s="295" t="s">
        <v>2296</v>
      </c>
      <c r="D220" s="295" t="s">
        <v>2297</v>
      </c>
      <c r="E220" s="295" t="s">
        <v>2298</v>
      </c>
      <c r="F220" s="292"/>
      <c r="G220" s="323" t="s">
        <v>2274</v>
      </c>
      <c r="H220" s="352">
        <v>84.71</v>
      </c>
      <c r="J220" s="359"/>
    </row>
    <row r="221" spans="1:10" ht="30" x14ac:dyDescent="0.25">
      <c r="A221" s="306">
        <v>8419</v>
      </c>
      <c r="B221" s="295" t="s">
        <v>3276</v>
      </c>
      <c r="C221" s="295" t="s">
        <v>2299</v>
      </c>
      <c r="D221" s="295" t="s">
        <v>2300</v>
      </c>
      <c r="E221" s="306">
        <v>0</v>
      </c>
      <c r="F221" s="293" t="s">
        <v>2301</v>
      </c>
      <c r="G221" s="323" t="s">
        <v>2274</v>
      </c>
      <c r="H221" s="352">
        <v>1.1200000000000001</v>
      </c>
      <c r="J221" s="359"/>
    </row>
    <row r="222" spans="1:10" ht="30" x14ac:dyDescent="0.25">
      <c r="A222" s="306">
        <v>8420</v>
      </c>
      <c r="B222" s="295" t="s">
        <v>2302</v>
      </c>
      <c r="C222" s="296"/>
      <c r="D222" s="296"/>
      <c r="E222" s="295" t="s">
        <v>2303</v>
      </c>
      <c r="F222" s="293" t="s">
        <v>2304</v>
      </c>
      <c r="G222" s="323" t="s">
        <v>3156</v>
      </c>
      <c r="H222" s="352">
        <v>59.54</v>
      </c>
      <c r="J222" s="359"/>
    </row>
    <row r="223" spans="1:10" x14ac:dyDescent="0.25">
      <c r="A223" s="315">
        <v>8421</v>
      </c>
      <c r="B223" s="295" t="s">
        <v>2305</v>
      </c>
      <c r="C223" s="295" t="s">
        <v>2306</v>
      </c>
      <c r="D223" s="296"/>
      <c r="E223" s="295" t="s">
        <v>2307</v>
      </c>
      <c r="F223" s="292"/>
      <c r="G223" s="323" t="s">
        <v>2274</v>
      </c>
      <c r="H223" s="352">
        <v>1.63</v>
      </c>
      <c r="J223" s="359"/>
    </row>
    <row r="224" spans="1:10" ht="30" x14ac:dyDescent="0.25">
      <c r="A224" s="306">
        <v>8423</v>
      </c>
      <c r="B224" s="295" t="s">
        <v>2308</v>
      </c>
      <c r="C224" s="295" t="s">
        <v>2309</v>
      </c>
      <c r="D224" s="295" t="s">
        <v>2310</v>
      </c>
      <c r="E224" s="295" t="s">
        <v>2271</v>
      </c>
      <c r="F224" s="292"/>
      <c r="G224" s="323" t="s">
        <v>2233</v>
      </c>
      <c r="H224" s="352">
        <v>90.67</v>
      </c>
      <c r="J224" s="359"/>
    </row>
    <row r="225" spans="1:10" ht="30" x14ac:dyDescent="0.25">
      <c r="A225" s="315">
        <v>8424</v>
      </c>
      <c r="B225" s="295" t="s">
        <v>2311</v>
      </c>
      <c r="C225" s="295" t="s">
        <v>2312</v>
      </c>
      <c r="D225" s="295" t="s">
        <v>2313</v>
      </c>
      <c r="E225" s="295" t="s">
        <v>2314</v>
      </c>
      <c r="F225" s="292"/>
      <c r="G225" s="323" t="s">
        <v>2233</v>
      </c>
      <c r="H225" s="352">
        <v>125.19</v>
      </c>
      <c r="J225" s="359"/>
    </row>
    <row r="226" spans="1:10" x14ac:dyDescent="0.25">
      <c r="A226" s="306">
        <v>8425</v>
      </c>
      <c r="B226" s="295" t="s">
        <v>2315</v>
      </c>
      <c r="C226" s="295" t="s">
        <v>2316</v>
      </c>
      <c r="D226" s="295" t="s">
        <v>2317</v>
      </c>
      <c r="E226" s="295" t="s">
        <v>2318</v>
      </c>
      <c r="F226" s="293" t="s">
        <v>3161</v>
      </c>
      <c r="G226" s="323" t="s">
        <v>2233</v>
      </c>
      <c r="H226" s="352">
        <v>4.7699999999999996</v>
      </c>
      <c r="J226" s="359"/>
    </row>
    <row r="227" spans="1:10" x14ac:dyDescent="0.25">
      <c r="A227" s="306">
        <v>8430</v>
      </c>
      <c r="B227" s="295" t="s">
        <v>2319</v>
      </c>
      <c r="C227" s="296"/>
      <c r="D227" s="296"/>
      <c r="E227" s="306">
        <v>0</v>
      </c>
      <c r="F227" s="293" t="s">
        <v>3162</v>
      </c>
      <c r="G227" s="323" t="s">
        <v>2274</v>
      </c>
      <c r="H227" s="352">
        <v>12.67</v>
      </c>
      <c r="J227" s="359"/>
    </row>
    <row r="228" spans="1:10" ht="30" x14ac:dyDescent="0.25">
      <c r="A228" s="306">
        <v>8431</v>
      </c>
      <c r="B228" s="295" t="s">
        <v>2320</v>
      </c>
      <c r="C228" s="295" t="s">
        <v>3163</v>
      </c>
      <c r="D228" s="296"/>
      <c r="E228" s="295" t="s">
        <v>2321</v>
      </c>
      <c r="F228" s="297" t="s">
        <v>3030</v>
      </c>
      <c r="G228" s="323" t="s">
        <v>2233</v>
      </c>
      <c r="H228" s="352">
        <v>76.41</v>
      </c>
      <c r="J228" s="359"/>
    </row>
    <row r="229" spans="1:10" ht="30" x14ac:dyDescent="0.25">
      <c r="A229" s="315">
        <v>8432</v>
      </c>
      <c r="B229" s="295" t="s">
        <v>2322</v>
      </c>
      <c r="C229" s="295" t="s">
        <v>3163</v>
      </c>
      <c r="D229" s="296"/>
      <c r="E229" s="295" t="s">
        <v>2323</v>
      </c>
      <c r="F229" s="293" t="s">
        <v>3164</v>
      </c>
      <c r="G229" s="323" t="s">
        <v>3165</v>
      </c>
      <c r="H229" s="352">
        <v>96.52</v>
      </c>
      <c r="J229" s="359"/>
    </row>
    <row r="230" spans="1:10" ht="30" x14ac:dyDescent="0.25">
      <c r="A230" s="306">
        <v>8433</v>
      </c>
      <c r="B230" s="295" t="s">
        <v>2324</v>
      </c>
      <c r="C230" s="295" t="s">
        <v>2325</v>
      </c>
      <c r="D230" s="296"/>
      <c r="E230" s="295" t="s">
        <v>2326</v>
      </c>
      <c r="F230" s="297" t="s">
        <v>3031</v>
      </c>
      <c r="G230" s="323" t="s">
        <v>3032</v>
      </c>
      <c r="H230" s="352">
        <v>144.69</v>
      </c>
      <c r="J230" s="359"/>
    </row>
    <row r="231" spans="1:10" ht="30" x14ac:dyDescent="0.25">
      <c r="A231" s="306">
        <v>8434</v>
      </c>
      <c r="B231" s="295" t="s">
        <v>2327</v>
      </c>
      <c r="C231" s="296"/>
      <c r="D231" s="295" t="s">
        <v>2328</v>
      </c>
      <c r="E231" s="295" t="s">
        <v>2329</v>
      </c>
      <c r="F231" s="293" t="s">
        <v>3166</v>
      </c>
      <c r="G231" s="323" t="s">
        <v>2274</v>
      </c>
      <c r="H231" s="352">
        <v>224.01</v>
      </c>
      <c r="J231" s="359"/>
    </row>
    <row r="232" spans="1:10" x14ac:dyDescent="0.25">
      <c r="A232" s="306">
        <v>8436</v>
      </c>
      <c r="B232" s="295" t="s">
        <v>2330</v>
      </c>
      <c r="C232" s="296"/>
      <c r="D232" s="296"/>
      <c r="E232" s="295" t="s">
        <v>2331</v>
      </c>
      <c r="F232" s="292"/>
      <c r="G232" s="323" t="s">
        <v>3032</v>
      </c>
      <c r="H232" s="352">
        <v>98.06</v>
      </c>
      <c r="J232" s="359"/>
    </row>
    <row r="233" spans="1:10" x14ac:dyDescent="0.25">
      <c r="A233" s="315">
        <v>8437</v>
      </c>
      <c r="B233" s="295" t="s">
        <v>2332</v>
      </c>
      <c r="C233" s="295" t="s">
        <v>2333</v>
      </c>
      <c r="D233" s="295" t="s">
        <v>2334</v>
      </c>
      <c r="E233" s="295" t="s">
        <v>3047</v>
      </c>
      <c r="F233" s="301" t="s">
        <v>2335</v>
      </c>
      <c r="G233" s="323" t="s">
        <v>3165</v>
      </c>
      <c r="H233" s="352">
        <v>140.59</v>
      </c>
      <c r="J233" s="359"/>
    </row>
    <row r="234" spans="1:10" x14ac:dyDescent="0.25">
      <c r="A234" s="306">
        <v>8438</v>
      </c>
      <c r="B234" s="295" t="s">
        <v>2336</v>
      </c>
      <c r="C234" s="295" t="s">
        <v>2337</v>
      </c>
      <c r="D234" s="295" t="s">
        <v>2338</v>
      </c>
      <c r="E234" s="295" t="s">
        <v>2339</v>
      </c>
      <c r="F234" s="301" t="s">
        <v>2340</v>
      </c>
      <c r="G234" s="323" t="s">
        <v>2233</v>
      </c>
      <c r="H234" s="352">
        <v>189.75</v>
      </c>
      <c r="J234" s="359"/>
    </row>
    <row r="235" spans="1:10" x14ac:dyDescent="0.25">
      <c r="A235" s="306">
        <v>8439</v>
      </c>
      <c r="B235" s="295" t="s">
        <v>2341</v>
      </c>
      <c r="C235" s="296"/>
      <c r="D235" s="295" t="s">
        <v>2342</v>
      </c>
      <c r="E235" s="295" t="s">
        <v>2343</v>
      </c>
      <c r="F235" s="301" t="s">
        <v>2344</v>
      </c>
      <c r="G235" s="323" t="s">
        <v>2233</v>
      </c>
      <c r="H235" s="352">
        <v>214.03</v>
      </c>
      <c r="J235" s="359"/>
    </row>
    <row r="236" spans="1:10" x14ac:dyDescent="0.25">
      <c r="A236" s="306">
        <v>8440</v>
      </c>
      <c r="B236" s="295" t="s">
        <v>2345</v>
      </c>
      <c r="C236" s="295" t="s">
        <v>2346</v>
      </c>
      <c r="D236" s="295" t="s">
        <v>2347</v>
      </c>
      <c r="E236" s="295" t="s">
        <v>2348</v>
      </c>
      <c r="F236" s="292"/>
      <c r="G236" s="323" t="s">
        <v>2233</v>
      </c>
      <c r="H236" s="352">
        <v>16.920000000000002</v>
      </c>
      <c r="J236" s="359"/>
    </row>
    <row r="237" spans="1:10" x14ac:dyDescent="0.25">
      <c r="A237" s="306">
        <v>8441</v>
      </c>
      <c r="B237" s="295" t="s">
        <v>2349</v>
      </c>
      <c r="C237" s="295" t="s">
        <v>2350</v>
      </c>
      <c r="D237" s="295" t="s">
        <v>2351</v>
      </c>
      <c r="E237" s="295" t="s">
        <v>2266</v>
      </c>
      <c r="F237" s="292"/>
      <c r="G237" s="323" t="s">
        <v>2274</v>
      </c>
      <c r="H237" s="352">
        <v>24.24</v>
      </c>
      <c r="J237" s="359"/>
    </row>
    <row r="238" spans="1:10" x14ac:dyDescent="0.25">
      <c r="A238" s="315">
        <v>8442</v>
      </c>
      <c r="B238" s="295" t="s">
        <v>2345</v>
      </c>
      <c r="C238" s="295" t="s">
        <v>2352</v>
      </c>
      <c r="D238" s="295" t="s">
        <v>2353</v>
      </c>
      <c r="E238" s="295" t="s">
        <v>2354</v>
      </c>
      <c r="F238" s="292"/>
      <c r="G238" s="323" t="s">
        <v>2274</v>
      </c>
      <c r="H238" s="352">
        <v>45.28</v>
      </c>
      <c r="J238" s="359"/>
    </row>
    <row r="239" spans="1:10" x14ac:dyDescent="0.25">
      <c r="A239" s="306">
        <v>8445</v>
      </c>
      <c r="B239" s="295" t="s">
        <v>2355</v>
      </c>
      <c r="C239" s="295" t="s">
        <v>2356</v>
      </c>
      <c r="D239" s="295" t="s">
        <v>2353</v>
      </c>
      <c r="E239" s="338" t="s">
        <v>466</v>
      </c>
      <c r="F239" s="292"/>
      <c r="G239" s="323" t="s">
        <v>3167</v>
      </c>
      <c r="H239" s="352">
        <v>83.35</v>
      </c>
      <c r="J239" s="359"/>
    </row>
    <row r="240" spans="1:10" x14ac:dyDescent="0.25">
      <c r="A240" s="315">
        <v>8446</v>
      </c>
      <c r="B240" s="295" t="s">
        <v>2357</v>
      </c>
      <c r="C240" s="295" t="s">
        <v>2358</v>
      </c>
      <c r="D240" s="295" t="s">
        <v>2359</v>
      </c>
      <c r="E240" s="306">
        <v>5</v>
      </c>
      <c r="F240" s="292"/>
      <c r="G240" s="323" t="s">
        <v>2274</v>
      </c>
      <c r="H240" s="352">
        <v>4.2300000000000004</v>
      </c>
      <c r="J240" s="359"/>
    </row>
    <row r="241" spans="1:10" ht="45" x14ac:dyDescent="0.25">
      <c r="A241" s="306">
        <v>8447</v>
      </c>
      <c r="B241" s="295" t="s">
        <v>3168</v>
      </c>
      <c r="C241" s="296" t="s">
        <v>3283</v>
      </c>
      <c r="D241" s="295" t="s">
        <v>2360</v>
      </c>
      <c r="E241" s="306">
        <v>0</v>
      </c>
      <c r="F241" s="298" t="s">
        <v>3169</v>
      </c>
      <c r="G241" s="323" t="s">
        <v>3156</v>
      </c>
      <c r="H241" s="352">
        <v>33.479999999999997</v>
      </c>
      <c r="J241" s="359"/>
    </row>
    <row r="242" spans="1:10" ht="14.45" customHeight="1" x14ac:dyDescent="0.25">
      <c r="A242" s="306">
        <v>8450</v>
      </c>
      <c r="B242" s="295" t="s">
        <v>2361</v>
      </c>
      <c r="C242" s="295" t="s">
        <v>2362</v>
      </c>
      <c r="D242" s="295" t="s">
        <v>2363</v>
      </c>
      <c r="E242" s="306">
        <v>0</v>
      </c>
      <c r="F242" s="293" t="s">
        <v>2364</v>
      </c>
      <c r="G242" s="323" t="s">
        <v>2274</v>
      </c>
      <c r="H242" s="352">
        <v>28.28</v>
      </c>
      <c r="J242" s="359"/>
    </row>
    <row r="243" spans="1:10" ht="14.45" customHeight="1" x14ac:dyDescent="0.25">
      <c r="A243" s="306">
        <v>8451</v>
      </c>
      <c r="B243" s="295" t="s">
        <v>2365</v>
      </c>
      <c r="C243" s="295" t="s">
        <v>2366</v>
      </c>
      <c r="D243" s="295" t="s">
        <v>2367</v>
      </c>
      <c r="E243" s="306">
        <v>0</v>
      </c>
      <c r="F243" s="293" t="s">
        <v>2368</v>
      </c>
      <c r="G243" s="323" t="s">
        <v>3032</v>
      </c>
      <c r="H243" s="352">
        <v>33.21</v>
      </c>
      <c r="J243" s="359"/>
    </row>
    <row r="244" spans="1:10" x14ac:dyDescent="0.25">
      <c r="A244" s="305">
        <v>8452</v>
      </c>
      <c r="B244" s="295" t="s">
        <v>2369</v>
      </c>
      <c r="C244" s="335" t="s">
        <v>2370</v>
      </c>
      <c r="D244" s="295" t="s">
        <v>2371</v>
      </c>
      <c r="E244" s="305">
        <v>0</v>
      </c>
      <c r="F244" s="293" t="s">
        <v>2372</v>
      </c>
      <c r="G244" s="323" t="s">
        <v>3034</v>
      </c>
      <c r="H244" s="352">
        <v>25.23</v>
      </c>
      <c r="J244" s="359"/>
    </row>
    <row r="245" spans="1:10" ht="30" x14ac:dyDescent="0.25">
      <c r="A245" s="305">
        <v>8453</v>
      </c>
      <c r="B245" s="295" t="s">
        <v>2373</v>
      </c>
      <c r="C245" s="295" t="s">
        <v>2374</v>
      </c>
      <c r="D245" s="295" t="s">
        <v>2375</v>
      </c>
      <c r="E245" s="305">
        <v>0</v>
      </c>
      <c r="F245" s="297" t="s">
        <v>3033</v>
      </c>
      <c r="G245" s="323" t="s">
        <v>2110</v>
      </c>
      <c r="H245" s="352">
        <v>41.04</v>
      </c>
      <c r="J245" s="359"/>
    </row>
    <row r="246" spans="1:10" x14ac:dyDescent="0.25">
      <c r="A246" s="305">
        <v>8455</v>
      </c>
      <c r="B246" s="295" t="s">
        <v>3055</v>
      </c>
      <c r="C246" s="295" t="s">
        <v>2376</v>
      </c>
      <c r="D246" s="295" t="s">
        <v>2377</v>
      </c>
      <c r="E246" s="305">
        <v>0</v>
      </c>
      <c r="F246" s="293" t="s">
        <v>2378</v>
      </c>
      <c r="G246" s="323" t="s">
        <v>2227</v>
      </c>
      <c r="H246" s="352">
        <v>8.24</v>
      </c>
      <c r="J246" s="359"/>
    </row>
    <row r="247" spans="1:10" x14ac:dyDescent="0.25">
      <c r="A247" s="305">
        <v>8456</v>
      </c>
      <c r="B247" s="295" t="s">
        <v>2379</v>
      </c>
      <c r="C247" s="295" t="s">
        <v>2380</v>
      </c>
      <c r="D247" s="295" t="s">
        <v>2381</v>
      </c>
      <c r="E247" s="305">
        <v>0</v>
      </c>
      <c r="F247" s="293" t="s">
        <v>2382</v>
      </c>
      <c r="G247" s="323" t="s">
        <v>2110</v>
      </c>
      <c r="H247" s="352">
        <v>10.55</v>
      </c>
      <c r="J247" s="359"/>
    </row>
    <row r="248" spans="1:10" x14ac:dyDescent="0.25">
      <c r="A248" s="295">
        <v>8457</v>
      </c>
      <c r="B248" s="295" t="s">
        <v>2383</v>
      </c>
      <c r="C248" s="295" t="s">
        <v>2384</v>
      </c>
      <c r="D248" s="295" t="s">
        <v>2385</v>
      </c>
      <c r="E248" s="305">
        <v>0</v>
      </c>
      <c r="F248" s="293" t="s">
        <v>2386</v>
      </c>
      <c r="G248" s="323" t="s">
        <v>2227</v>
      </c>
      <c r="H248" s="352">
        <v>13.41</v>
      </c>
      <c r="J248" s="359"/>
    </row>
    <row r="249" spans="1:10" x14ac:dyDescent="0.25">
      <c r="A249" s="308">
        <v>8458</v>
      </c>
      <c r="B249" s="295" t="s">
        <v>3056</v>
      </c>
      <c r="C249" s="295" t="s">
        <v>2155</v>
      </c>
      <c r="D249" s="295" t="s">
        <v>2387</v>
      </c>
      <c r="E249" s="295" t="s">
        <v>2388</v>
      </c>
      <c r="F249" s="293" t="s">
        <v>2389</v>
      </c>
      <c r="G249" s="323" t="s">
        <v>2110</v>
      </c>
      <c r="H249" s="352">
        <v>6.3</v>
      </c>
      <c r="J249" s="359"/>
    </row>
    <row r="250" spans="1:10" x14ac:dyDescent="0.25">
      <c r="A250" s="305">
        <v>8469</v>
      </c>
      <c r="B250" s="295" t="s">
        <v>2390</v>
      </c>
      <c r="C250" s="295" t="s">
        <v>2391</v>
      </c>
      <c r="D250" s="295" t="s">
        <v>2392</v>
      </c>
      <c r="E250" s="339" t="s">
        <v>491</v>
      </c>
      <c r="F250" s="293" t="s">
        <v>2393</v>
      </c>
      <c r="G250" s="323" t="s">
        <v>2110</v>
      </c>
      <c r="H250" s="352">
        <v>7.87</v>
      </c>
      <c r="J250" s="359"/>
    </row>
    <row r="251" spans="1:10" ht="30" x14ac:dyDescent="0.25">
      <c r="A251" s="305">
        <v>8470</v>
      </c>
      <c r="B251" s="295" t="s">
        <v>2394</v>
      </c>
      <c r="C251" s="295" t="s">
        <v>2395</v>
      </c>
      <c r="D251" s="295" t="s">
        <v>2396</v>
      </c>
      <c r="E251" s="295" t="s">
        <v>2397</v>
      </c>
      <c r="F251" s="293" t="s">
        <v>3170</v>
      </c>
      <c r="G251" s="323" t="s">
        <v>3042</v>
      </c>
      <c r="H251" s="352">
        <v>6.31</v>
      </c>
      <c r="J251" s="359"/>
    </row>
    <row r="252" spans="1:10" x14ac:dyDescent="0.25">
      <c r="A252" s="295">
        <v>8471</v>
      </c>
      <c r="B252" s="295" t="s">
        <v>2398</v>
      </c>
      <c r="C252" s="295" t="s">
        <v>2399</v>
      </c>
      <c r="D252" s="295" t="s">
        <v>2400</v>
      </c>
      <c r="E252" s="295" t="s">
        <v>2401</v>
      </c>
      <c r="F252" s="298" t="s">
        <v>3171</v>
      </c>
      <c r="G252" s="323" t="s">
        <v>2110</v>
      </c>
      <c r="H252" s="352">
        <v>6.98</v>
      </c>
      <c r="J252" s="359"/>
    </row>
    <row r="253" spans="1:10" ht="30" x14ac:dyDescent="0.25">
      <c r="A253" s="305">
        <v>8472</v>
      </c>
      <c r="B253" s="295" t="s">
        <v>2394</v>
      </c>
      <c r="C253" s="295" t="s">
        <v>2402</v>
      </c>
      <c r="D253" s="295" t="s">
        <v>2403</v>
      </c>
      <c r="E253" s="295" t="s">
        <v>2404</v>
      </c>
      <c r="F253" s="293" t="s">
        <v>3172</v>
      </c>
      <c r="G253" s="323" t="s">
        <v>2110</v>
      </c>
      <c r="H253" s="352">
        <v>8.0500000000000007</v>
      </c>
      <c r="J253" s="359"/>
    </row>
    <row r="254" spans="1:10" x14ac:dyDescent="0.25">
      <c r="A254" s="305">
        <v>8473</v>
      </c>
      <c r="B254" s="295" t="s">
        <v>2405</v>
      </c>
      <c r="C254" s="296"/>
      <c r="D254" s="296"/>
      <c r="E254" s="295" t="s">
        <v>2406</v>
      </c>
      <c r="F254" s="298" t="s">
        <v>3173</v>
      </c>
      <c r="G254" s="323" t="s">
        <v>2110</v>
      </c>
      <c r="H254" s="352">
        <v>12.08</v>
      </c>
      <c r="J254" s="359"/>
    </row>
    <row r="255" spans="1:10" x14ac:dyDescent="0.25">
      <c r="A255" s="305">
        <v>8474</v>
      </c>
      <c r="B255" s="295" t="s">
        <v>2394</v>
      </c>
      <c r="C255" s="296"/>
      <c r="D255" s="296"/>
      <c r="E255" s="295" t="s">
        <v>2175</v>
      </c>
      <c r="F255" s="293" t="s">
        <v>3174</v>
      </c>
      <c r="G255" s="323" t="s">
        <v>3034</v>
      </c>
      <c r="H255" s="352">
        <v>13.77</v>
      </c>
      <c r="J255" s="359"/>
    </row>
    <row r="256" spans="1:10" x14ac:dyDescent="0.25">
      <c r="A256" s="305">
        <v>8475</v>
      </c>
      <c r="B256" s="295" t="s">
        <v>2398</v>
      </c>
      <c r="C256" s="296"/>
      <c r="D256" s="296"/>
      <c r="E256" s="295" t="s">
        <v>2407</v>
      </c>
      <c r="F256" s="293" t="s">
        <v>2408</v>
      </c>
      <c r="G256" s="323" t="s">
        <v>2227</v>
      </c>
      <c r="H256" s="352">
        <v>16.98</v>
      </c>
      <c r="J256" s="359"/>
    </row>
    <row r="257" spans="1:10" ht="14.45" customHeight="1" x14ac:dyDescent="0.25">
      <c r="A257" s="305">
        <v>8476</v>
      </c>
      <c r="B257" s="295" t="s">
        <v>2409</v>
      </c>
      <c r="C257" s="295" t="s">
        <v>2410</v>
      </c>
      <c r="D257" s="295" t="s">
        <v>2411</v>
      </c>
      <c r="E257" s="295" t="s">
        <v>2149</v>
      </c>
      <c r="F257" s="293" t="s">
        <v>2412</v>
      </c>
      <c r="G257" s="323" t="s">
        <v>2110</v>
      </c>
      <c r="H257" s="352">
        <v>27.45</v>
      </c>
      <c r="J257" s="359"/>
    </row>
    <row r="258" spans="1:10" x14ac:dyDescent="0.25">
      <c r="A258" s="305">
        <v>8477</v>
      </c>
      <c r="B258" s="295" t="s">
        <v>2398</v>
      </c>
      <c r="C258" s="296"/>
      <c r="D258" s="296"/>
      <c r="E258" s="295" t="s">
        <v>2413</v>
      </c>
      <c r="F258" s="293" t="s">
        <v>3175</v>
      </c>
      <c r="G258" s="323" t="s">
        <v>2110</v>
      </c>
      <c r="H258" s="352">
        <v>32.770000000000003</v>
      </c>
      <c r="J258" s="359"/>
    </row>
    <row r="259" spans="1:10" x14ac:dyDescent="0.25">
      <c r="A259" s="305">
        <v>8478</v>
      </c>
      <c r="B259" s="295" t="s">
        <v>2414</v>
      </c>
      <c r="C259" s="296"/>
      <c r="D259" s="296"/>
      <c r="E259" s="295" t="s">
        <v>2154</v>
      </c>
      <c r="F259" s="298" t="s">
        <v>3176</v>
      </c>
      <c r="G259" s="323" t="s">
        <v>2227</v>
      </c>
      <c r="H259" s="352">
        <v>41.84</v>
      </c>
      <c r="J259" s="359"/>
    </row>
    <row r="260" spans="1:10" x14ac:dyDescent="0.25">
      <c r="A260" s="305">
        <v>8479</v>
      </c>
      <c r="B260" s="295" t="s">
        <v>2398</v>
      </c>
      <c r="C260" s="296"/>
      <c r="D260" s="296"/>
      <c r="E260" s="295" t="s">
        <v>2415</v>
      </c>
      <c r="F260" s="293" t="s">
        <v>3177</v>
      </c>
      <c r="G260" s="323" t="s">
        <v>2110</v>
      </c>
      <c r="H260" s="352">
        <v>50.79</v>
      </c>
      <c r="J260" s="359"/>
    </row>
    <row r="261" spans="1:10" x14ac:dyDescent="0.25">
      <c r="A261" s="305">
        <v>8480</v>
      </c>
      <c r="B261" s="295" t="s">
        <v>2416</v>
      </c>
      <c r="C261" s="296"/>
      <c r="D261" s="296"/>
      <c r="E261" s="295" t="s">
        <v>2417</v>
      </c>
      <c r="F261" s="293" t="s">
        <v>3178</v>
      </c>
      <c r="G261" s="323" t="s">
        <v>2110</v>
      </c>
      <c r="H261" s="352">
        <v>68.33</v>
      </c>
      <c r="J261" s="359"/>
    </row>
    <row r="262" spans="1:10" x14ac:dyDescent="0.25">
      <c r="A262" s="305">
        <v>8481</v>
      </c>
      <c r="B262" s="295" t="s">
        <v>2394</v>
      </c>
      <c r="C262" s="296"/>
      <c r="D262" s="296"/>
      <c r="E262" s="295" t="s">
        <v>2418</v>
      </c>
      <c r="F262" s="293" t="s">
        <v>2419</v>
      </c>
      <c r="G262" s="323" t="s">
        <v>2110</v>
      </c>
      <c r="H262" s="352">
        <v>81.66</v>
      </c>
      <c r="J262" s="359"/>
    </row>
    <row r="263" spans="1:10" x14ac:dyDescent="0.25">
      <c r="A263" s="305">
        <v>8482</v>
      </c>
      <c r="B263" s="295" t="s">
        <v>2398</v>
      </c>
      <c r="C263" s="296"/>
      <c r="D263" s="296"/>
      <c r="E263" s="295" t="s">
        <v>2420</v>
      </c>
      <c r="F263" s="293" t="s">
        <v>3179</v>
      </c>
      <c r="G263" s="323" t="s">
        <v>2110</v>
      </c>
      <c r="H263" s="352">
        <v>99.01</v>
      </c>
      <c r="J263" s="359"/>
    </row>
    <row r="264" spans="1:10" x14ac:dyDescent="0.25">
      <c r="A264" s="305">
        <v>8483</v>
      </c>
      <c r="B264" s="295" t="s">
        <v>2394</v>
      </c>
      <c r="C264" s="296"/>
      <c r="D264" s="296"/>
      <c r="E264" s="295" t="s">
        <v>2421</v>
      </c>
      <c r="F264" s="293" t="s">
        <v>3179</v>
      </c>
      <c r="G264" s="323" t="s">
        <v>2227</v>
      </c>
      <c r="H264" s="352">
        <v>117.21</v>
      </c>
      <c r="J264" s="359"/>
    </row>
    <row r="265" spans="1:10" x14ac:dyDescent="0.25">
      <c r="A265" s="295">
        <v>8484</v>
      </c>
      <c r="B265" s="295" t="s">
        <v>2398</v>
      </c>
      <c r="C265" s="296"/>
      <c r="D265" s="296"/>
      <c r="E265" s="295" t="s">
        <v>2422</v>
      </c>
      <c r="F265" s="293" t="s">
        <v>3179</v>
      </c>
      <c r="G265" s="323" t="s">
        <v>2110</v>
      </c>
      <c r="H265" s="352">
        <v>136.53</v>
      </c>
      <c r="J265" s="359"/>
    </row>
    <row r="266" spans="1:10" x14ac:dyDescent="0.25">
      <c r="A266" s="305">
        <v>8485</v>
      </c>
      <c r="B266" s="295" t="s">
        <v>2416</v>
      </c>
      <c r="C266" s="296"/>
      <c r="D266" s="296"/>
      <c r="E266" s="295" t="s">
        <v>2137</v>
      </c>
      <c r="F266" s="293" t="s">
        <v>3180</v>
      </c>
      <c r="G266" s="323" t="s">
        <v>2110</v>
      </c>
      <c r="H266" s="352">
        <v>154.88</v>
      </c>
      <c r="J266" s="359"/>
    </row>
    <row r="267" spans="1:10" ht="30" x14ac:dyDescent="0.25">
      <c r="A267" s="305">
        <v>8486</v>
      </c>
      <c r="B267" s="295" t="s">
        <v>2423</v>
      </c>
      <c r="C267" s="295" t="s">
        <v>2424</v>
      </c>
      <c r="D267" s="295" t="s">
        <v>2425</v>
      </c>
      <c r="E267" s="296"/>
      <c r="F267" s="293" t="s">
        <v>2426</v>
      </c>
      <c r="G267" s="323" t="s">
        <v>2227</v>
      </c>
      <c r="H267" s="352">
        <v>11.63</v>
      </c>
      <c r="J267" s="359"/>
    </row>
    <row r="268" spans="1:10" ht="30" x14ac:dyDescent="0.25">
      <c r="A268" s="305">
        <v>8487</v>
      </c>
      <c r="B268" s="295" t="s">
        <v>2423</v>
      </c>
      <c r="C268" s="295" t="s">
        <v>2427</v>
      </c>
      <c r="D268" s="295" t="s">
        <v>2428</v>
      </c>
      <c r="E268" s="296"/>
      <c r="F268" s="297" t="s">
        <v>2429</v>
      </c>
      <c r="G268" s="323" t="s">
        <v>3034</v>
      </c>
      <c r="H268" s="352">
        <v>21.99</v>
      </c>
      <c r="J268" s="359"/>
    </row>
    <row r="269" spans="1:10" ht="30" x14ac:dyDescent="0.25">
      <c r="A269" s="305">
        <v>8488</v>
      </c>
      <c r="B269" s="295" t="s">
        <v>2430</v>
      </c>
      <c r="C269" s="296" t="s">
        <v>3181</v>
      </c>
      <c r="D269" s="295" t="s">
        <v>2431</v>
      </c>
      <c r="E269" s="296"/>
      <c r="F269" s="293" t="s">
        <v>2432</v>
      </c>
      <c r="G269" s="323" t="s">
        <v>2110</v>
      </c>
      <c r="H269" s="352">
        <v>39.799999999999997</v>
      </c>
      <c r="J269" s="359"/>
    </row>
    <row r="270" spans="1:10" ht="45" x14ac:dyDescent="0.25">
      <c r="A270" s="305">
        <v>8489</v>
      </c>
      <c r="B270" s="295" t="s">
        <v>2433</v>
      </c>
      <c r="C270" s="295" t="s">
        <v>2434</v>
      </c>
      <c r="D270" s="295" t="s">
        <v>2435</v>
      </c>
      <c r="E270" s="296"/>
      <c r="F270" s="297" t="s">
        <v>3017</v>
      </c>
      <c r="G270" s="323" t="s">
        <v>2227</v>
      </c>
      <c r="H270" s="352">
        <v>42.16</v>
      </c>
      <c r="J270" s="359"/>
    </row>
    <row r="271" spans="1:10" ht="30" x14ac:dyDescent="0.25">
      <c r="A271" s="305">
        <v>8490</v>
      </c>
      <c r="B271" s="295" t="s">
        <v>3059</v>
      </c>
      <c r="C271" s="296" t="s">
        <v>3182</v>
      </c>
      <c r="D271" s="295" t="s">
        <v>2436</v>
      </c>
      <c r="E271" s="295" t="s">
        <v>2437</v>
      </c>
      <c r="F271" s="297" t="s">
        <v>3035</v>
      </c>
      <c r="G271" s="323" t="s">
        <v>2227</v>
      </c>
      <c r="H271" s="352">
        <v>9.02</v>
      </c>
      <c r="J271" s="359"/>
    </row>
    <row r="272" spans="1:10" ht="30" x14ac:dyDescent="0.25">
      <c r="A272" s="305">
        <v>8491</v>
      </c>
      <c r="B272" s="295" t="s">
        <v>2438</v>
      </c>
      <c r="C272" s="295" t="s">
        <v>2439</v>
      </c>
      <c r="D272" s="295" t="s">
        <v>2440</v>
      </c>
      <c r="E272" s="295" t="s">
        <v>2441</v>
      </c>
      <c r="F272" s="297" t="s">
        <v>3035</v>
      </c>
      <c r="G272" s="324" t="s">
        <v>93</v>
      </c>
      <c r="H272" s="352">
        <v>17.39</v>
      </c>
      <c r="J272" s="359"/>
    </row>
    <row r="273" spans="1:10" ht="30" x14ac:dyDescent="0.25">
      <c r="A273" s="305">
        <v>8492</v>
      </c>
      <c r="B273" s="295" t="s">
        <v>2442</v>
      </c>
      <c r="C273" s="296" t="s">
        <v>2424</v>
      </c>
      <c r="D273" s="295" t="s">
        <v>2443</v>
      </c>
      <c r="E273" s="295" t="s">
        <v>2444</v>
      </c>
      <c r="F273" s="297" t="s">
        <v>3035</v>
      </c>
      <c r="G273" s="323" t="s">
        <v>2110</v>
      </c>
      <c r="H273" s="352">
        <v>31.57</v>
      </c>
      <c r="J273" s="359"/>
    </row>
    <row r="274" spans="1:10" ht="30" x14ac:dyDescent="0.25">
      <c r="A274" s="305">
        <v>8493</v>
      </c>
      <c r="B274" s="295" t="s">
        <v>2438</v>
      </c>
      <c r="C274" s="295" t="s">
        <v>2439</v>
      </c>
      <c r="D274" s="295" t="s">
        <v>2445</v>
      </c>
      <c r="E274" s="295" t="s">
        <v>2446</v>
      </c>
      <c r="F274" s="293" t="s">
        <v>3285</v>
      </c>
      <c r="G274" s="323" t="s">
        <v>2110</v>
      </c>
      <c r="H274" s="352">
        <v>56.7</v>
      </c>
      <c r="J274" s="359"/>
    </row>
    <row r="275" spans="1:10" ht="30" x14ac:dyDescent="0.25">
      <c r="A275" s="305">
        <v>8494</v>
      </c>
      <c r="B275" s="295" t="s">
        <v>2447</v>
      </c>
      <c r="C275" s="296" t="s">
        <v>3183</v>
      </c>
      <c r="D275" s="295" t="s">
        <v>2448</v>
      </c>
      <c r="E275" s="295" t="s">
        <v>2449</v>
      </c>
      <c r="F275" s="293" t="s">
        <v>3286</v>
      </c>
      <c r="G275" s="323" t="s">
        <v>2110</v>
      </c>
      <c r="H275" s="352">
        <v>73.900000000000006</v>
      </c>
      <c r="J275" s="359"/>
    </row>
    <row r="276" spans="1:10" ht="30" x14ac:dyDescent="0.25">
      <c r="A276" s="305">
        <v>8495</v>
      </c>
      <c r="B276" s="295" t="s">
        <v>2450</v>
      </c>
      <c r="C276" s="295" t="s">
        <v>2451</v>
      </c>
      <c r="D276" s="295" t="s">
        <v>2452</v>
      </c>
      <c r="E276" s="295" t="s">
        <v>2453</v>
      </c>
      <c r="F276" s="293" t="s">
        <v>2454</v>
      </c>
      <c r="G276" s="323" t="s">
        <v>2227</v>
      </c>
      <c r="H276" s="352">
        <v>29.71</v>
      </c>
      <c r="J276" s="359"/>
    </row>
    <row r="277" spans="1:10" x14ac:dyDescent="0.25">
      <c r="A277" s="305">
        <v>8496</v>
      </c>
      <c r="B277" s="295" t="s">
        <v>2455</v>
      </c>
      <c r="C277" s="295" t="s">
        <v>2456</v>
      </c>
      <c r="D277" s="295" t="s">
        <v>2457</v>
      </c>
      <c r="E277" s="305">
        <v>0</v>
      </c>
      <c r="F277" s="293" t="s">
        <v>2458</v>
      </c>
      <c r="G277" s="323" t="s">
        <v>2110</v>
      </c>
      <c r="H277" s="352">
        <v>16.54</v>
      </c>
      <c r="J277" s="359"/>
    </row>
    <row r="278" spans="1:10" x14ac:dyDescent="0.25">
      <c r="A278" s="305">
        <v>8497</v>
      </c>
      <c r="B278" s="295" t="s">
        <v>2459</v>
      </c>
      <c r="C278" s="295" t="s">
        <v>2460</v>
      </c>
      <c r="D278" s="295" t="s">
        <v>2461</v>
      </c>
      <c r="E278" s="305">
        <v>0</v>
      </c>
      <c r="F278" s="293" t="s">
        <v>2462</v>
      </c>
      <c r="G278" s="323" t="s">
        <v>2110</v>
      </c>
      <c r="H278" s="352">
        <v>23.17</v>
      </c>
      <c r="J278" s="359"/>
    </row>
    <row r="279" spans="1:10" x14ac:dyDescent="0.25">
      <c r="A279" s="356">
        <v>8498</v>
      </c>
      <c r="B279" s="295" t="s">
        <v>2463</v>
      </c>
      <c r="C279" s="295" t="s">
        <v>2464</v>
      </c>
      <c r="D279" s="295" t="s">
        <v>2465</v>
      </c>
      <c r="E279" s="305">
        <v>0</v>
      </c>
      <c r="F279" s="293" t="s">
        <v>2466</v>
      </c>
      <c r="G279" s="323" t="s">
        <v>2110</v>
      </c>
      <c r="H279" s="352">
        <v>37.46</v>
      </c>
      <c r="J279" s="359"/>
    </row>
    <row r="280" spans="1:10" x14ac:dyDescent="0.25">
      <c r="A280" s="357">
        <v>8499</v>
      </c>
      <c r="B280" s="295" t="s">
        <v>2467</v>
      </c>
      <c r="C280" s="295" t="s">
        <v>2468</v>
      </c>
      <c r="D280" s="295" t="s">
        <v>2469</v>
      </c>
      <c r="E280" s="305">
        <v>7</v>
      </c>
      <c r="F280" s="293" t="s">
        <v>2470</v>
      </c>
      <c r="G280" s="323" t="s">
        <v>2227</v>
      </c>
      <c r="H280" s="352">
        <v>7.76</v>
      </c>
      <c r="J280" s="359"/>
    </row>
    <row r="281" spans="1:10" x14ac:dyDescent="0.25">
      <c r="A281" s="358">
        <v>8500</v>
      </c>
      <c r="B281" s="295" t="s">
        <v>2478</v>
      </c>
      <c r="C281" s="295" t="s">
        <v>2471</v>
      </c>
      <c r="D281" s="295" t="s">
        <v>2472</v>
      </c>
      <c r="E281" s="295" t="s">
        <v>2473</v>
      </c>
      <c r="F281" s="294"/>
      <c r="G281" s="323" t="s">
        <v>2110</v>
      </c>
      <c r="H281" s="352">
        <v>40.75</v>
      </c>
      <c r="J281" s="359"/>
    </row>
    <row r="282" spans="1:10" x14ac:dyDescent="0.25">
      <c r="A282" s="305">
        <v>8501</v>
      </c>
      <c r="B282" s="295" t="s">
        <v>2478</v>
      </c>
      <c r="C282" s="296" t="s">
        <v>2471</v>
      </c>
      <c r="D282" s="295" t="s">
        <v>2474</v>
      </c>
      <c r="E282" s="295" t="s">
        <v>2220</v>
      </c>
      <c r="F282" s="292"/>
      <c r="G282" s="323" t="s">
        <v>2110</v>
      </c>
      <c r="H282" s="352">
        <v>67.83</v>
      </c>
      <c r="J282" s="359"/>
    </row>
    <row r="283" spans="1:10" x14ac:dyDescent="0.25">
      <c r="A283" s="305">
        <v>8502</v>
      </c>
      <c r="B283" s="295" t="s">
        <v>2475</v>
      </c>
      <c r="C283" s="295" t="s">
        <v>2471</v>
      </c>
      <c r="D283" s="295" t="s">
        <v>2476</v>
      </c>
      <c r="E283" s="295" t="s">
        <v>2415</v>
      </c>
      <c r="F283" s="294"/>
      <c r="G283" s="323" t="s">
        <v>2110</v>
      </c>
      <c r="H283" s="352">
        <v>93.95</v>
      </c>
      <c r="J283" s="359"/>
    </row>
    <row r="284" spans="1:10" x14ac:dyDescent="0.25">
      <c r="A284" s="305">
        <v>8503</v>
      </c>
      <c r="B284" s="295" t="s">
        <v>3184</v>
      </c>
      <c r="C284" s="296" t="s">
        <v>3185</v>
      </c>
      <c r="D284" s="295" t="s">
        <v>2477</v>
      </c>
      <c r="E284" s="295" t="s">
        <v>2184</v>
      </c>
      <c r="F284" s="292"/>
      <c r="G284" s="323" t="s">
        <v>2227</v>
      </c>
      <c r="H284" s="352">
        <v>180.23</v>
      </c>
      <c r="J284" s="359"/>
    </row>
    <row r="285" spans="1:10" x14ac:dyDescent="0.25">
      <c r="A285" s="305">
        <v>8504</v>
      </c>
      <c r="B285" s="295" t="s">
        <v>2478</v>
      </c>
      <c r="C285" s="295" t="s">
        <v>2464</v>
      </c>
      <c r="D285" s="295" t="s">
        <v>2479</v>
      </c>
      <c r="E285" s="295" t="s">
        <v>2480</v>
      </c>
      <c r="F285" s="294"/>
      <c r="G285" s="323" t="s">
        <v>3034</v>
      </c>
      <c r="H285" s="352">
        <v>258.23</v>
      </c>
      <c r="J285" s="359"/>
    </row>
    <row r="286" spans="1:10" x14ac:dyDescent="0.25">
      <c r="A286" s="305">
        <v>8510</v>
      </c>
      <c r="B286" s="295" t="s">
        <v>3186</v>
      </c>
      <c r="C286" s="295" t="s">
        <v>2481</v>
      </c>
      <c r="D286" s="295" t="s">
        <v>2482</v>
      </c>
      <c r="E286" s="295" t="s">
        <v>2483</v>
      </c>
      <c r="F286" s="294"/>
      <c r="G286" s="323" t="s">
        <v>2110</v>
      </c>
      <c r="H286" s="352">
        <v>7.62</v>
      </c>
      <c r="J286" s="359"/>
    </row>
    <row r="287" spans="1:10" x14ac:dyDescent="0.25">
      <c r="A287" s="305">
        <v>8511</v>
      </c>
      <c r="B287" s="295" t="s">
        <v>2487</v>
      </c>
      <c r="C287" s="295" t="s">
        <v>2484</v>
      </c>
      <c r="D287" s="295" t="s">
        <v>2485</v>
      </c>
      <c r="E287" s="295" t="s">
        <v>2486</v>
      </c>
      <c r="F287" s="294"/>
      <c r="G287" s="323" t="s">
        <v>2110</v>
      </c>
      <c r="H287" s="352">
        <v>12.47</v>
      </c>
      <c r="J287" s="359"/>
    </row>
    <row r="288" spans="1:10" x14ac:dyDescent="0.25">
      <c r="A288" s="308">
        <v>8512</v>
      </c>
      <c r="B288" s="295" t="s">
        <v>2487</v>
      </c>
      <c r="C288" s="295" t="s">
        <v>2488</v>
      </c>
      <c r="D288" s="295" t="s">
        <v>2145</v>
      </c>
      <c r="E288" s="295" t="s">
        <v>2489</v>
      </c>
      <c r="F288" s="294"/>
      <c r="G288" s="323" t="s">
        <v>3042</v>
      </c>
      <c r="H288" s="352">
        <v>26.81</v>
      </c>
      <c r="J288" s="359"/>
    </row>
    <row r="289" spans="1:10" x14ac:dyDescent="0.25">
      <c r="A289" s="305">
        <v>8513</v>
      </c>
      <c r="B289" s="295" t="s">
        <v>2490</v>
      </c>
      <c r="C289" s="295" t="s">
        <v>3187</v>
      </c>
      <c r="D289" s="296"/>
      <c r="E289" s="295" t="s">
        <v>2491</v>
      </c>
      <c r="F289" s="294"/>
      <c r="G289" s="323" t="s">
        <v>2227</v>
      </c>
      <c r="H289" s="352">
        <v>35.130000000000003</v>
      </c>
      <c r="J289" s="359"/>
    </row>
    <row r="290" spans="1:10" x14ac:dyDescent="0.25">
      <c r="A290" s="305">
        <v>8514</v>
      </c>
      <c r="B290" s="295" t="s">
        <v>2490</v>
      </c>
      <c r="C290" s="295" t="s">
        <v>2492</v>
      </c>
      <c r="D290" s="296"/>
      <c r="E290" s="295" t="s">
        <v>2493</v>
      </c>
      <c r="F290" s="294"/>
      <c r="G290" s="323" t="s">
        <v>2110</v>
      </c>
      <c r="H290" s="352">
        <v>68.849999999999994</v>
      </c>
      <c r="J290" s="359"/>
    </row>
    <row r="291" spans="1:10" x14ac:dyDescent="0.25">
      <c r="A291" s="305">
        <v>8517</v>
      </c>
      <c r="B291" s="295" t="s">
        <v>2494</v>
      </c>
      <c r="C291" s="295" t="s">
        <v>2495</v>
      </c>
      <c r="D291" s="295" t="s">
        <v>2496</v>
      </c>
      <c r="E291" s="305">
        <v>0</v>
      </c>
      <c r="F291" s="298" t="s">
        <v>3036</v>
      </c>
      <c r="G291" s="323" t="s">
        <v>2110</v>
      </c>
      <c r="H291" s="352">
        <v>1.77</v>
      </c>
      <c r="J291" s="359"/>
    </row>
    <row r="292" spans="1:10" x14ac:dyDescent="0.25">
      <c r="A292" s="305">
        <v>8518</v>
      </c>
      <c r="B292" s="295" t="s">
        <v>2497</v>
      </c>
      <c r="C292" s="295" t="s">
        <v>2495</v>
      </c>
      <c r="D292" s="295" t="s">
        <v>2498</v>
      </c>
      <c r="E292" s="305">
        <v>0</v>
      </c>
      <c r="F292" s="298" t="s">
        <v>3188</v>
      </c>
      <c r="G292" s="323" t="s">
        <v>2227</v>
      </c>
      <c r="H292" s="352">
        <v>2.02</v>
      </c>
      <c r="J292" s="359"/>
    </row>
    <row r="293" spans="1:10" x14ac:dyDescent="0.25">
      <c r="A293" s="305">
        <v>8521</v>
      </c>
      <c r="B293" s="295" t="s">
        <v>2505</v>
      </c>
      <c r="C293" s="295" t="s">
        <v>3189</v>
      </c>
      <c r="D293" s="295" t="s">
        <v>2499</v>
      </c>
      <c r="E293" s="295" t="s">
        <v>2500</v>
      </c>
      <c r="F293" s="294"/>
      <c r="G293" s="323" t="s">
        <v>2227</v>
      </c>
      <c r="H293" s="352">
        <v>133.80000000000001</v>
      </c>
      <c r="J293" s="359"/>
    </row>
    <row r="294" spans="1:10" x14ac:dyDescent="0.25">
      <c r="A294" s="305">
        <v>8522</v>
      </c>
      <c r="B294" s="295" t="s">
        <v>2501</v>
      </c>
      <c r="C294" s="295" t="s">
        <v>2502</v>
      </c>
      <c r="D294" s="295" t="s">
        <v>2503</v>
      </c>
      <c r="E294" s="295" t="s">
        <v>2504</v>
      </c>
      <c r="F294" s="294"/>
      <c r="G294" s="323" t="s">
        <v>2227</v>
      </c>
      <c r="H294" s="352">
        <v>174.3</v>
      </c>
      <c r="J294" s="359"/>
    </row>
    <row r="295" spans="1:10" x14ac:dyDescent="0.25">
      <c r="A295" s="305">
        <v>8523</v>
      </c>
      <c r="B295" s="295" t="s">
        <v>2505</v>
      </c>
      <c r="C295" s="295" t="s">
        <v>2506</v>
      </c>
      <c r="D295" s="295" t="s">
        <v>2507</v>
      </c>
      <c r="E295" s="295" t="s">
        <v>2188</v>
      </c>
      <c r="F295" s="294"/>
      <c r="G295" s="323" t="s">
        <v>2110</v>
      </c>
      <c r="H295" s="352">
        <v>322.77</v>
      </c>
      <c r="J295" s="359"/>
    </row>
    <row r="296" spans="1:10" x14ac:dyDescent="0.25">
      <c r="A296" s="305">
        <v>8524</v>
      </c>
      <c r="B296" s="295" t="s">
        <v>2508</v>
      </c>
      <c r="C296" s="295" t="s">
        <v>2506</v>
      </c>
      <c r="D296" s="295" t="s">
        <v>2509</v>
      </c>
      <c r="E296" s="295" t="s">
        <v>2510</v>
      </c>
      <c r="F296" s="292"/>
      <c r="G296" s="323" t="s">
        <v>3034</v>
      </c>
      <c r="H296" s="352">
        <v>354.84</v>
      </c>
      <c r="J296" s="359"/>
    </row>
    <row r="297" spans="1:10" x14ac:dyDescent="0.25">
      <c r="A297" s="305">
        <v>8540</v>
      </c>
      <c r="B297" s="295" t="s">
        <v>2511</v>
      </c>
      <c r="C297" s="295" t="s">
        <v>2512</v>
      </c>
      <c r="D297" s="295" t="s">
        <v>2513</v>
      </c>
      <c r="E297" s="295" t="s">
        <v>2514</v>
      </c>
      <c r="F297" s="292"/>
      <c r="G297" s="323" t="s">
        <v>2227</v>
      </c>
      <c r="H297" s="352">
        <v>26.83</v>
      </c>
      <c r="J297" s="359"/>
    </row>
    <row r="298" spans="1:10" x14ac:dyDescent="0.25">
      <c r="A298" s="305">
        <v>8541</v>
      </c>
      <c r="B298" s="295" t="s">
        <v>2511</v>
      </c>
      <c r="C298" s="295" t="s">
        <v>2515</v>
      </c>
      <c r="D298" s="295" t="s">
        <v>2516</v>
      </c>
      <c r="E298" s="295" t="s">
        <v>2517</v>
      </c>
      <c r="F298" s="292"/>
      <c r="G298" s="323" t="s">
        <v>2110</v>
      </c>
      <c r="H298" s="352">
        <v>35.47</v>
      </c>
      <c r="J298" s="359"/>
    </row>
    <row r="299" spans="1:10" x14ac:dyDescent="0.25">
      <c r="A299" s="305">
        <v>8542</v>
      </c>
      <c r="B299" s="295" t="s">
        <v>2518</v>
      </c>
      <c r="C299" s="295" t="s">
        <v>2519</v>
      </c>
      <c r="D299" s="295" t="s">
        <v>2520</v>
      </c>
      <c r="E299" s="295" t="s">
        <v>2521</v>
      </c>
      <c r="F299" s="292"/>
      <c r="G299" s="323" t="s">
        <v>2110</v>
      </c>
      <c r="H299" s="352">
        <v>38.72</v>
      </c>
      <c r="J299" s="359"/>
    </row>
    <row r="300" spans="1:10" ht="14.45" customHeight="1" x14ac:dyDescent="0.25">
      <c r="A300" s="305">
        <v>8550</v>
      </c>
      <c r="B300" s="295" t="s">
        <v>2522</v>
      </c>
      <c r="C300" s="295" t="s">
        <v>2111</v>
      </c>
      <c r="D300" s="295" t="s">
        <v>2523</v>
      </c>
      <c r="E300" s="295" t="s">
        <v>2524</v>
      </c>
      <c r="F300" s="298" t="s">
        <v>3190</v>
      </c>
      <c r="G300" s="323" t="s">
        <v>2227</v>
      </c>
      <c r="H300" s="352">
        <v>35.39</v>
      </c>
      <c r="J300" s="359"/>
    </row>
    <row r="301" spans="1:10" ht="14.45" customHeight="1" x14ac:dyDescent="0.25">
      <c r="A301" s="305">
        <v>8551</v>
      </c>
      <c r="B301" s="295" t="s">
        <v>2525</v>
      </c>
      <c r="C301" s="295" t="s">
        <v>2108</v>
      </c>
      <c r="D301" s="295" t="s">
        <v>2526</v>
      </c>
      <c r="E301" s="295" t="s">
        <v>2415</v>
      </c>
      <c r="F301" s="293" t="s">
        <v>2527</v>
      </c>
      <c r="G301" s="323" t="s">
        <v>2110</v>
      </c>
      <c r="H301" s="352">
        <v>94.72</v>
      </c>
      <c r="J301" s="359"/>
    </row>
    <row r="302" spans="1:10" ht="14.45" customHeight="1" x14ac:dyDescent="0.25">
      <c r="A302" s="295">
        <v>8552</v>
      </c>
      <c r="B302" s="295" t="s">
        <v>2528</v>
      </c>
      <c r="C302" s="295" t="s">
        <v>2155</v>
      </c>
      <c r="D302" s="295" t="s">
        <v>2529</v>
      </c>
      <c r="E302" s="295" t="s">
        <v>2530</v>
      </c>
      <c r="F302" s="298" t="s">
        <v>3191</v>
      </c>
      <c r="G302" s="323" t="s">
        <v>2227</v>
      </c>
      <c r="H302" s="352">
        <v>143.88</v>
      </c>
      <c r="J302" s="359"/>
    </row>
    <row r="303" spans="1:10" ht="14.45" customHeight="1" x14ac:dyDescent="0.25">
      <c r="A303" s="305">
        <v>8553</v>
      </c>
      <c r="B303" s="295" t="s">
        <v>2531</v>
      </c>
      <c r="C303" s="295" t="s">
        <v>2108</v>
      </c>
      <c r="D303" s="295" t="s">
        <v>2532</v>
      </c>
      <c r="E303" s="295" t="s">
        <v>2533</v>
      </c>
      <c r="F303" s="293" t="s">
        <v>2534</v>
      </c>
      <c r="G303" s="323" t="s">
        <v>2110</v>
      </c>
      <c r="H303" s="352">
        <v>156.93</v>
      </c>
      <c r="J303" s="359"/>
    </row>
    <row r="304" spans="1:10" ht="30" x14ac:dyDescent="0.25">
      <c r="A304" s="305">
        <v>8558</v>
      </c>
      <c r="B304" s="295" t="s">
        <v>2535</v>
      </c>
      <c r="C304" s="295" t="s">
        <v>2536</v>
      </c>
      <c r="D304" s="295" t="s">
        <v>2537</v>
      </c>
      <c r="E304" s="339" t="s">
        <v>115</v>
      </c>
      <c r="F304" s="292"/>
      <c r="G304" s="323" t="s">
        <v>2227</v>
      </c>
      <c r="H304" s="352">
        <v>2.97</v>
      </c>
      <c r="J304" s="359"/>
    </row>
    <row r="305" spans="1:10" ht="30" x14ac:dyDescent="0.25">
      <c r="A305" s="305">
        <v>8559</v>
      </c>
      <c r="B305" s="295" t="s">
        <v>2538</v>
      </c>
      <c r="C305" s="295" t="s">
        <v>2539</v>
      </c>
      <c r="D305" s="295" t="s">
        <v>2540</v>
      </c>
      <c r="E305" s="295" t="s">
        <v>2541</v>
      </c>
      <c r="F305" s="292"/>
      <c r="G305" s="323" t="s">
        <v>2227</v>
      </c>
      <c r="H305" s="352">
        <v>14.47</v>
      </c>
      <c r="J305" s="359"/>
    </row>
    <row r="306" spans="1:10" x14ac:dyDescent="0.25">
      <c r="A306" s="305">
        <v>8560</v>
      </c>
      <c r="B306" s="295" t="s">
        <v>2543</v>
      </c>
      <c r="C306" s="295" t="s">
        <v>2155</v>
      </c>
      <c r="D306" s="295" t="s">
        <v>2542</v>
      </c>
      <c r="E306" s="295" t="s">
        <v>2186</v>
      </c>
      <c r="F306" s="292"/>
      <c r="G306" s="323" t="s">
        <v>2110</v>
      </c>
      <c r="H306" s="352">
        <v>234.49</v>
      </c>
      <c r="J306" s="359"/>
    </row>
    <row r="307" spans="1:10" x14ac:dyDescent="0.25">
      <c r="A307" s="305">
        <v>8561</v>
      </c>
      <c r="B307" s="295" t="s">
        <v>2543</v>
      </c>
      <c r="C307" s="295" t="s">
        <v>2108</v>
      </c>
      <c r="D307" s="295" t="s">
        <v>2544</v>
      </c>
      <c r="E307" s="295" t="s">
        <v>2188</v>
      </c>
      <c r="F307" s="292"/>
      <c r="G307" s="323" t="s">
        <v>2110</v>
      </c>
      <c r="H307" s="352">
        <v>256.2</v>
      </c>
      <c r="J307" s="359"/>
    </row>
    <row r="308" spans="1:10" x14ac:dyDescent="0.25">
      <c r="A308" s="305">
        <v>8562</v>
      </c>
      <c r="B308" s="295" t="s">
        <v>2543</v>
      </c>
      <c r="C308" s="295" t="s">
        <v>2108</v>
      </c>
      <c r="D308" s="295" t="s">
        <v>2545</v>
      </c>
      <c r="E308" s="295" t="s">
        <v>2546</v>
      </c>
      <c r="F308" s="292"/>
      <c r="G308" s="323" t="s">
        <v>2110</v>
      </c>
      <c r="H308" s="352">
        <v>285.56</v>
      </c>
      <c r="J308" s="359"/>
    </row>
    <row r="309" spans="1:10" ht="30" x14ac:dyDescent="0.25">
      <c r="A309" s="305">
        <v>8563</v>
      </c>
      <c r="B309" s="295" t="s">
        <v>2547</v>
      </c>
      <c r="C309" s="295" t="s">
        <v>3192</v>
      </c>
      <c r="D309" s="296" t="s">
        <v>2548</v>
      </c>
      <c r="E309" s="305">
        <v>428</v>
      </c>
      <c r="F309" s="310" t="s">
        <v>3193</v>
      </c>
      <c r="G309" s="323" t="s">
        <v>2227</v>
      </c>
      <c r="H309" s="352">
        <v>260</v>
      </c>
      <c r="J309" s="359"/>
    </row>
    <row r="310" spans="1:10" x14ac:dyDescent="0.25">
      <c r="A310" s="305">
        <v>8564</v>
      </c>
      <c r="B310" s="295" t="s">
        <v>2549</v>
      </c>
      <c r="C310" s="295" t="s">
        <v>2550</v>
      </c>
      <c r="D310" s="295" t="s">
        <v>3284</v>
      </c>
      <c r="E310" s="305">
        <v>350</v>
      </c>
      <c r="F310" s="301" t="s">
        <v>3194</v>
      </c>
      <c r="G310" s="323" t="s">
        <v>2227</v>
      </c>
      <c r="H310" s="352">
        <v>212</v>
      </c>
      <c r="J310" s="359"/>
    </row>
    <row r="311" spans="1:10" ht="30" x14ac:dyDescent="0.25">
      <c r="A311" s="305">
        <v>8565</v>
      </c>
      <c r="B311" s="295" t="s">
        <v>3287</v>
      </c>
      <c r="C311" s="295" t="s">
        <v>3195</v>
      </c>
      <c r="D311" s="296"/>
      <c r="E311" s="305">
        <v>420</v>
      </c>
      <c r="F311" s="307" t="s">
        <v>3196</v>
      </c>
      <c r="G311" s="323" t="s">
        <v>2110</v>
      </c>
      <c r="H311" s="352">
        <v>229</v>
      </c>
      <c r="J311" s="359"/>
    </row>
    <row r="312" spans="1:10" ht="30" x14ac:dyDescent="0.25">
      <c r="A312" s="305">
        <v>8569</v>
      </c>
      <c r="B312" s="295" t="s">
        <v>2551</v>
      </c>
      <c r="C312" s="295" t="s">
        <v>2552</v>
      </c>
      <c r="D312" s="295" t="s">
        <v>2553</v>
      </c>
      <c r="E312" s="330">
        <v>5.5</v>
      </c>
      <c r="F312" s="293" t="s">
        <v>2554</v>
      </c>
      <c r="G312" s="323" t="s">
        <v>2555</v>
      </c>
      <c r="H312" s="352">
        <v>3.54</v>
      </c>
      <c r="J312" s="359"/>
    </row>
    <row r="313" spans="1:10" ht="30" x14ac:dyDescent="0.25">
      <c r="A313" s="305">
        <v>8570</v>
      </c>
      <c r="B313" s="295" t="s">
        <v>2556</v>
      </c>
      <c r="C313" s="295" t="s">
        <v>2557</v>
      </c>
      <c r="D313" s="295" t="s">
        <v>2115</v>
      </c>
      <c r="E313" s="295" t="s">
        <v>2407</v>
      </c>
      <c r="F313" s="297" t="s">
        <v>3037</v>
      </c>
      <c r="G313" s="323" t="s">
        <v>2110</v>
      </c>
      <c r="H313" s="352">
        <v>23.95</v>
      </c>
      <c r="J313" s="359"/>
    </row>
    <row r="314" spans="1:10" ht="30" x14ac:dyDescent="0.25">
      <c r="A314" s="305">
        <v>8571</v>
      </c>
      <c r="B314" s="295" t="s">
        <v>2558</v>
      </c>
      <c r="C314" s="295" t="s">
        <v>2559</v>
      </c>
      <c r="D314" s="295" t="s">
        <v>2560</v>
      </c>
      <c r="E314" s="295" t="s">
        <v>2561</v>
      </c>
      <c r="F314" s="293" t="s">
        <v>2562</v>
      </c>
      <c r="G314" s="323" t="s">
        <v>3042</v>
      </c>
      <c r="H314" s="352">
        <v>33.36</v>
      </c>
      <c r="J314" s="359"/>
    </row>
    <row r="315" spans="1:10" ht="30" x14ac:dyDescent="0.25">
      <c r="A315" s="305">
        <v>8572</v>
      </c>
      <c r="B315" s="295" t="s">
        <v>2563</v>
      </c>
      <c r="C315" s="295" t="s">
        <v>2564</v>
      </c>
      <c r="D315" s="295" t="s">
        <v>2565</v>
      </c>
      <c r="E315" s="295" t="s">
        <v>2413</v>
      </c>
      <c r="F315" s="293" t="s">
        <v>2566</v>
      </c>
      <c r="G315" s="323" t="s">
        <v>2110</v>
      </c>
      <c r="H315" s="352">
        <v>43.46</v>
      </c>
      <c r="J315" s="359"/>
    </row>
    <row r="316" spans="1:10" ht="30" x14ac:dyDescent="0.25">
      <c r="A316" s="305">
        <v>8573</v>
      </c>
      <c r="B316" s="295" t="s">
        <v>2567</v>
      </c>
      <c r="C316" s="295" t="s">
        <v>2568</v>
      </c>
      <c r="D316" s="295" t="s">
        <v>2569</v>
      </c>
      <c r="E316" s="295" t="s">
        <v>2570</v>
      </c>
      <c r="F316" s="297" t="s">
        <v>3037</v>
      </c>
      <c r="G316" s="323" t="s">
        <v>2110</v>
      </c>
      <c r="H316" s="352">
        <v>49.55</v>
      </c>
      <c r="J316" s="359"/>
    </row>
    <row r="317" spans="1:10" ht="30" x14ac:dyDescent="0.25">
      <c r="A317" s="295">
        <v>8580</v>
      </c>
      <c r="B317" s="295" t="s">
        <v>3057</v>
      </c>
      <c r="C317" s="295" t="s">
        <v>2571</v>
      </c>
      <c r="D317" s="295" t="s">
        <v>2572</v>
      </c>
      <c r="E317" s="309">
        <v>16</v>
      </c>
      <c r="F317" s="297" t="s">
        <v>3038</v>
      </c>
      <c r="G317" s="323" t="s">
        <v>3034</v>
      </c>
      <c r="H317" s="352">
        <v>14.97</v>
      </c>
      <c r="J317" s="359"/>
    </row>
    <row r="318" spans="1:10" ht="45" x14ac:dyDescent="0.25">
      <c r="A318" s="305">
        <v>8581</v>
      </c>
      <c r="B318" s="295" t="s">
        <v>3057</v>
      </c>
      <c r="C318" s="295" t="s">
        <v>2573</v>
      </c>
      <c r="D318" s="295" t="s">
        <v>2574</v>
      </c>
      <c r="E318" s="305">
        <v>38</v>
      </c>
      <c r="F318" s="297" t="s">
        <v>3039</v>
      </c>
      <c r="G318" s="323" t="s">
        <v>2110</v>
      </c>
      <c r="H318" s="352">
        <v>22.45</v>
      </c>
      <c r="J318" s="359"/>
    </row>
    <row r="319" spans="1:10" ht="45" x14ac:dyDescent="0.25">
      <c r="A319" s="305">
        <v>8582</v>
      </c>
      <c r="B319" s="295" t="s">
        <v>3057</v>
      </c>
      <c r="C319" s="295" t="s">
        <v>2575</v>
      </c>
      <c r="D319" s="295" t="s">
        <v>2576</v>
      </c>
      <c r="E319" s="296"/>
      <c r="F319" s="297" t="s">
        <v>3039</v>
      </c>
      <c r="G319" s="323" t="s">
        <v>2110</v>
      </c>
      <c r="H319" s="352">
        <v>32.520000000000003</v>
      </c>
      <c r="J319" s="359"/>
    </row>
    <row r="320" spans="1:10" ht="45" x14ac:dyDescent="0.25">
      <c r="A320" s="305">
        <v>8583</v>
      </c>
      <c r="B320" s="295" t="s">
        <v>2577</v>
      </c>
      <c r="C320" s="295" t="s">
        <v>2578</v>
      </c>
      <c r="D320" s="296"/>
      <c r="E320" s="305">
        <v>300</v>
      </c>
      <c r="F320" s="294"/>
      <c r="G320" s="323" t="s">
        <v>2110</v>
      </c>
      <c r="H320" s="352">
        <v>43.57</v>
      </c>
      <c r="J320" s="359"/>
    </row>
    <row r="321" spans="1:10" ht="30" x14ac:dyDescent="0.25">
      <c r="A321" s="295">
        <v>8584</v>
      </c>
      <c r="B321" s="295" t="s">
        <v>3058</v>
      </c>
      <c r="C321" s="295" t="s">
        <v>2579</v>
      </c>
      <c r="D321" s="296"/>
      <c r="E321" s="305">
        <v>280</v>
      </c>
      <c r="F321" s="292"/>
      <c r="G321" s="323" t="s">
        <v>2110</v>
      </c>
      <c r="H321" s="352">
        <v>90.67</v>
      </c>
      <c r="J321" s="359"/>
    </row>
    <row r="322" spans="1:10" x14ac:dyDescent="0.25">
      <c r="A322" s="305">
        <v>8590</v>
      </c>
      <c r="B322" s="295" t="s">
        <v>3197</v>
      </c>
      <c r="C322" s="295" t="s">
        <v>2582</v>
      </c>
      <c r="D322" s="295" t="s">
        <v>2581</v>
      </c>
      <c r="E322" s="305">
        <v>0</v>
      </c>
      <c r="F322" s="298" t="s">
        <v>3040</v>
      </c>
      <c r="G322" s="323" t="s">
        <v>2227</v>
      </c>
      <c r="H322" s="352">
        <v>13.13</v>
      </c>
      <c r="J322" s="359"/>
    </row>
    <row r="323" spans="1:10" x14ac:dyDescent="0.25">
      <c r="A323" s="295">
        <v>8591</v>
      </c>
      <c r="B323" s="295" t="s">
        <v>3197</v>
      </c>
      <c r="C323" s="295" t="s">
        <v>2582</v>
      </c>
      <c r="D323" s="295" t="s">
        <v>2583</v>
      </c>
      <c r="E323" s="305">
        <v>0</v>
      </c>
      <c r="F323" s="293" t="s">
        <v>3198</v>
      </c>
      <c r="G323" s="323" t="s">
        <v>2110</v>
      </c>
      <c r="H323" s="352">
        <v>13.37</v>
      </c>
      <c r="J323" s="359"/>
    </row>
    <row r="324" spans="1:10" x14ac:dyDescent="0.25">
      <c r="A324" s="305">
        <v>8600</v>
      </c>
      <c r="B324" s="295" t="s">
        <v>3199</v>
      </c>
      <c r="C324" s="295" t="s">
        <v>2582</v>
      </c>
      <c r="D324" s="295" t="s">
        <v>2584</v>
      </c>
      <c r="E324" s="305">
        <v>0</v>
      </c>
      <c r="F324" s="294"/>
      <c r="G324" s="323" t="s">
        <v>2110</v>
      </c>
      <c r="H324" s="352">
        <v>16.71</v>
      </c>
      <c r="J324" s="359"/>
    </row>
    <row r="325" spans="1:10" x14ac:dyDescent="0.25">
      <c r="A325" s="295">
        <v>8601</v>
      </c>
      <c r="B325" s="295" t="s">
        <v>3199</v>
      </c>
      <c r="C325" s="295" t="s">
        <v>2582</v>
      </c>
      <c r="D325" s="295" t="s">
        <v>2585</v>
      </c>
      <c r="E325" s="305">
        <v>0</v>
      </c>
      <c r="F325" s="292"/>
      <c r="G325" s="323" t="s">
        <v>2227</v>
      </c>
      <c r="H325" s="352">
        <v>18.489999999999998</v>
      </c>
      <c r="J325" s="359"/>
    </row>
    <row r="326" spans="1:10" x14ac:dyDescent="0.25">
      <c r="A326" s="305">
        <v>8602</v>
      </c>
      <c r="B326" s="295" t="s">
        <v>3199</v>
      </c>
      <c r="C326" s="295" t="s">
        <v>2582</v>
      </c>
      <c r="D326" s="295" t="s">
        <v>2586</v>
      </c>
      <c r="E326" s="305">
        <v>0</v>
      </c>
      <c r="F326" s="294"/>
      <c r="G326" s="323" t="s">
        <v>2227</v>
      </c>
      <c r="H326" s="352">
        <v>19.3</v>
      </c>
      <c r="J326" s="359"/>
    </row>
    <row r="327" spans="1:10" x14ac:dyDescent="0.25">
      <c r="A327" s="305">
        <v>8603</v>
      </c>
      <c r="B327" s="295" t="s">
        <v>2587</v>
      </c>
      <c r="C327" s="295" t="s">
        <v>2582</v>
      </c>
      <c r="D327" s="295" t="s">
        <v>2588</v>
      </c>
      <c r="E327" s="305">
        <v>0</v>
      </c>
      <c r="F327" s="294"/>
      <c r="G327" s="323" t="s">
        <v>3034</v>
      </c>
      <c r="H327" s="352">
        <v>30.52</v>
      </c>
      <c r="J327" s="359"/>
    </row>
    <row r="328" spans="1:10" ht="30" x14ac:dyDescent="0.25">
      <c r="A328" s="305">
        <v>8610</v>
      </c>
      <c r="B328" s="295" t="s">
        <v>3200</v>
      </c>
      <c r="C328" s="295" t="s">
        <v>2589</v>
      </c>
      <c r="D328" s="295" t="s">
        <v>2590</v>
      </c>
      <c r="E328" s="305">
        <v>0</v>
      </c>
      <c r="F328" s="293" t="s">
        <v>3041</v>
      </c>
      <c r="G328" s="323" t="s">
        <v>2110</v>
      </c>
      <c r="H328" s="352">
        <v>15.85</v>
      </c>
      <c r="J328" s="359"/>
    </row>
    <row r="329" spans="1:10" ht="30" x14ac:dyDescent="0.25">
      <c r="A329" s="305">
        <v>8611</v>
      </c>
      <c r="B329" s="295" t="s">
        <v>3200</v>
      </c>
      <c r="C329" s="295" t="s">
        <v>2591</v>
      </c>
      <c r="D329" s="295" t="s">
        <v>2592</v>
      </c>
      <c r="E329" s="305">
        <v>0</v>
      </c>
      <c r="F329" s="293" t="s">
        <v>3041</v>
      </c>
      <c r="G329" s="323" t="s">
        <v>2110</v>
      </c>
      <c r="H329" s="352">
        <v>19.489999999999998</v>
      </c>
      <c r="J329" s="359"/>
    </row>
    <row r="330" spans="1:10" ht="30" x14ac:dyDescent="0.25">
      <c r="A330" s="305">
        <v>8612</v>
      </c>
      <c r="B330" s="295" t="s">
        <v>3200</v>
      </c>
      <c r="C330" s="295" t="s">
        <v>2593</v>
      </c>
      <c r="D330" s="295" t="s">
        <v>2594</v>
      </c>
      <c r="E330" s="305">
        <v>0</v>
      </c>
      <c r="F330" s="293" t="s">
        <v>3041</v>
      </c>
      <c r="G330" s="323" t="s">
        <v>2227</v>
      </c>
      <c r="H330" s="352">
        <v>22.76</v>
      </c>
      <c r="J330" s="359"/>
    </row>
    <row r="331" spans="1:10" ht="30" x14ac:dyDescent="0.25">
      <c r="A331" s="305">
        <v>8613</v>
      </c>
      <c r="B331" s="295" t="s">
        <v>3200</v>
      </c>
      <c r="C331" s="295" t="s">
        <v>2591</v>
      </c>
      <c r="D331" s="295" t="s">
        <v>2595</v>
      </c>
      <c r="E331" s="305">
        <v>0</v>
      </c>
      <c r="F331" s="293" t="s">
        <v>3041</v>
      </c>
      <c r="G331" s="323" t="s">
        <v>3042</v>
      </c>
      <c r="H331" s="352">
        <v>28.39</v>
      </c>
      <c r="J331" s="359"/>
    </row>
    <row r="332" spans="1:10" x14ac:dyDescent="0.25">
      <c r="A332" s="305">
        <v>8614</v>
      </c>
      <c r="B332" s="295" t="s">
        <v>3201</v>
      </c>
      <c r="C332" s="295" t="s">
        <v>2596</v>
      </c>
      <c r="D332" s="296"/>
      <c r="E332" s="305">
        <v>175</v>
      </c>
      <c r="F332" s="294"/>
      <c r="G332" s="323" t="s">
        <v>2227</v>
      </c>
      <c r="H332" s="352">
        <v>35.840000000000003</v>
      </c>
      <c r="J332" s="359"/>
    </row>
    <row r="333" spans="1:10" x14ac:dyDescent="0.25">
      <c r="A333" s="305">
        <v>8620</v>
      </c>
      <c r="B333" s="295" t="s">
        <v>2597</v>
      </c>
      <c r="C333" s="296"/>
      <c r="D333" s="296"/>
      <c r="E333" s="295" t="s">
        <v>2598</v>
      </c>
      <c r="F333" s="294"/>
      <c r="G333" s="323" t="s">
        <v>2227</v>
      </c>
      <c r="H333" s="352">
        <v>98.3</v>
      </c>
      <c r="J333" s="359"/>
    </row>
    <row r="334" spans="1:10" x14ac:dyDescent="0.25">
      <c r="A334" s="305">
        <v>8621</v>
      </c>
      <c r="B334" s="295" t="s">
        <v>2599</v>
      </c>
      <c r="C334" s="296"/>
      <c r="D334" s="296"/>
      <c r="E334" s="295" t="s">
        <v>2600</v>
      </c>
      <c r="F334" s="294"/>
      <c r="G334" s="323" t="s">
        <v>2110</v>
      </c>
      <c r="H334" s="352">
        <v>148.62</v>
      </c>
      <c r="J334" s="359"/>
    </row>
    <row r="335" spans="1:10" x14ac:dyDescent="0.25">
      <c r="A335" s="305">
        <v>8622</v>
      </c>
      <c r="B335" s="295" t="s">
        <v>2601</v>
      </c>
      <c r="C335" s="296"/>
      <c r="D335" s="296"/>
      <c r="E335" s="295" t="s">
        <v>2602</v>
      </c>
      <c r="F335" s="294"/>
      <c r="G335" s="323" t="s">
        <v>2227</v>
      </c>
      <c r="H335" s="352">
        <v>189.56</v>
      </c>
      <c r="J335" s="359"/>
    </row>
    <row r="336" spans="1:10" x14ac:dyDescent="0.25">
      <c r="A336" s="305">
        <v>8623</v>
      </c>
      <c r="B336" s="295" t="s">
        <v>2599</v>
      </c>
      <c r="C336" s="296"/>
      <c r="D336" s="296"/>
      <c r="E336" s="295" t="s">
        <v>2194</v>
      </c>
      <c r="F336" s="294"/>
      <c r="G336" s="323" t="s">
        <v>2227</v>
      </c>
      <c r="H336" s="352">
        <v>332.79</v>
      </c>
      <c r="J336" s="359"/>
    </row>
    <row r="337" spans="1:10" x14ac:dyDescent="0.25">
      <c r="A337" s="305">
        <v>8627</v>
      </c>
      <c r="B337" s="295" t="s">
        <v>3202</v>
      </c>
      <c r="C337" s="295" t="s">
        <v>2603</v>
      </c>
      <c r="D337" s="296"/>
      <c r="E337" s="305">
        <v>630</v>
      </c>
      <c r="F337" s="294"/>
      <c r="G337" s="323" t="s">
        <v>3034</v>
      </c>
      <c r="H337" s="352">
        <v>59.12</v>
      </c>
      <c r="J337" s="359"/>
    </row>
    <row r="338" spans="1:10" x14ac:dyDescent="0.25">
      <c r="A338" s="305">
        <v>8628</v>
      </c>
      <c r="B338" s="295" t="s">
        <v>2604</v>
      </c>
      <c r="C338" s="295" t="s">
        <v>2605</v>
      </c>
      <c r="D338" s="296"/>
      <c r="E338" s="305">
        <v>102</v>
      </c>
      <c r="F338" s="294"/>
      <c r="G338" s="323" t="s">
        <v>2110</v>
      </c>
      <c r="H338" s="352">
        <v>48.59</v>
      </c>
      <c r="J338" s="359"/>
    </row>
    <row r="339" spans="1:10" x14ac:dyDescent="0.25">
      <c r="A339" s="305">
        <v>8629</v>
      </c>
      <c r="B339" s="295" t="s">
        <v>2606</v>
      </c>
      <c r="C339" s="295" t="s">
        <v>2607</v>
      </c>
      <c r="D339" s="296"/>
      <c r="E339" s="305">
        <v>110</v>
      </c>
      <c r="F339" s="294"/>
      <c r="G339" s="323" t="s">
        <v>2110</v>
      </c>
      <c r="H339" s="352">
        <v>46.31</v>
      </c>
      <c r="J339" s="359"/>
    </row>
    <row r="340" spans="1:10" ht="30" x14ac:dyDescent="0.25">
      <c r="A340" s="305">
        <v>8630</v>
      </c>
      <c r="B340" s="295" t="s">
        <v>2608</v>
      </c>
      <c r="C340" s="295" t="s">
        <v>2609</v>
      </c>
      <c r="D340" s="295" t="s">
        <v>2610</v>
      </c>
      <c r="E340" s="295" t="s">
        <v>2441</v>
      </c>
      <c r="F340" s="293" t="s">
        <v>3043</v>
      </c>
      <c r="G340" s="323" t="s">
        <v>2110</v>
      </c>
      <c r="H340" s="352">
        <v>14.78</v>
      </c>
      <c r="J340" s="359"/>
    </row>
    <row r="341" spans="1:10" ht="30" x14ac:dyDescent="0.25">
      <c r="A341" s="305">
        <v>8631</v>
      </c>
      <c r="B341" s="295" t="s">
        <v>2611</v>
      </c>
      <c r="C341" s="295" t="s">
        <v>2609</v>
      </c>
      <c r="D341" s="295" t="s">
        <v>2612</v>
      </c>
      <c r="E341" s="295" t="s">
        <v>2613</v>
      </c>
      <c r="F341" s="293" t="s">
        <v>3043</v>
      </c>
      <c r="G341" s="323" t="s">
        <v>2227</v>
      </c>
      <c r="H341" s="352">
        <v>19.739999999999998</v>
      </c>
      <c r="J341" s="359"/>
    </row>
    <row r="342" spans="1:10" ht="30" x14ac:dyDescent="0.25">
      <c r="A342" s="305">
        <v>8632</v>
      </c>
      <c r="B342" s="295" t="s">
        <v>2611</v>
      </c>
      <c r="C342" s="295" t="s">
        <v>2614</v>
      </c>
      <c r="D342" s="295" t="s">
        <v>2615</v>
      </c>
      <c r="E342" s="295" t="s">
        <v>2570</v>
      </c>
      <c r="F342" s="293" t="s">
        <v>3043</v>
      </c>
      <c r="G342" s="323" t="s">
        <v>2110</v>
      </c>
      <c r="H342" s="352">
        <v>32.520000000000003</v>
      </c>
      <c r="J342" s="359"/>
    </row>
    <row r="343" spans="1:10" x14ac:dyDescent="0.25">
      <c r="A343" s="305">
        <v>8633</v>
      </c>
      <c r="B343" s="295" t="s">
        <v>2616</v>
      </c>
      <c r="C343" s="295" t="s">
        <v>2617</v>
      </c>
      <c r="D343" s="295" t="s">
        <v>2618</v>
      </c>
      <c r="E343" s="295" t="s">
        <v>2619</v>
      </c>
      <c r="F343" s="294"/>
      <c r="G343" s="323" t="s">
        <v>3034</v>
      </c>
      <c r="H343" s="352">
        <v>15.59</v>
      </c>
      <c r="J343" s="359"/>
    </row>
    <row r="344" spans="1:10" x14ac:dyDescent="0.25">
      <c r="A344" s="304">
        <v>8634</v>
      </c>
      <c r="B344" s="295" t="s">
        <v>2620</v>
      </c>
      <c r="C344" s="295" t="s">
        <v>2621</v>
      </c>
      <c r="D344" s="295" t="s">
        <v>2622</v>
      </c>
      <c r="E344" s="295" t="s">
        <v>2623</v>
      </c>
      <c r="F344" s="292"/>
      <c r="G344" s="323" t="s">
        <v>3203</v>
      </c>
      <c r="H344" s="352">
        <v>23.12</v>
      </c>
      <c r="J344" s="359"/>
    </row>
    <row r="345" spans="1:10" x14ac:dyDescent="0.25">
      <c r="A345" s="304">
        <v>8635</v>
      </c>
      <c r="B345" s="295" t="s">
        <v>2624</v>
      </c>
      <c r="C345" s="295" t="s">
        <v>2625</v>
      </c>
      <c r="D345" s="295" t="s">
        <v>2626</v>
      </c>
      <c r="E345" s="295" t="s">
        <v>2627</v>
      </c>
      <c r="F345" s="292"/>
      <c r="G345" s="323" t="s">
        <v>2654</v>
      </c>
      <c r="H345" s="352">
        <v>33.58</v>
      </c>
      <c r="J345" s="359"/>
    </row>
    <row r="346" spans="1:10" ht="30" x14ac:dyDescent="0.25">
      <c r="A346" s="304">
        <v>8636</v>
      </c>
      <c r="B346" s="295" t="s">
        <v>2628</v>
      </c>
      <c r="C346" s="295" t="s">
        <v>2629</v>
      </c>
      <c r="D346" s="295" t="s">
        <v>2630</v>
      </c>
      <c r="E346" s="304">
        <v>563</v>
      </c>
      <c r="F346" s="292"/>
      <c r="G346" s="323" t="s">
        <v>2700</v>
      </c>
      <c r="H346" s="352">
        <v>265.76</v>
      </c>
      <c r="J346" s="359"/>
    </row>
    <row r="347" spans="1:10" ht="30" x14ac:dyDescent="0.25">
      <c r="A347" s="316">
        <v>8637</v>
      </c>
      <c r="B347" s="295" t="s">
        <v>2631</v>
      </c>
      <c r="C347" s="295" t="s">
        <v>2632</v>
      </c>
      <c r="D347" s="295" t="s">
        <v>2633</v>
      </c>
      <c r="E347" s="304">
        <v>330</v>
      </c>
      <c r="F347" s="293" t="s">
        <v>2634</v>
      </c>
      <c r="G347" s="323" t="s">
        <v>2700</v>
      </c>
      <c r="H347" s="352">
        <v>95.1</v>
      </c>
      <c r="J347" s="359"/>
    </row>
    <row r="348" spans="1:10" ht="45" x14ac:dyDescent="0.25">
      <c r="A348" s="304">
        <v>8638</v>
      </c>
      <c r="B348" s="295" t="s">
        <v>2635</v>
      </c>
      <c r="C348" s="296" t="s">
        <v>2636</v>
      </c>
      <c r="D348" s="296"/>
      <c r="E348" s="304">
        <v>0</v>
      </c>
      <c r="F348" s="298" t="s">
        <v>2637</v>
      </c>
      <c r="G348" s="323" t="s">
        <v>2654</v>
      </c>
      <c r="H348" s="352">
        <v>15.78</v>
      </c>
      <c r="J348" s="359"/>
    </row>
    <row r="349" spans="1:10" ht="45" x14ac:dyDescent="0.25">
      <c r="A349" s="304">
        <v>8639</v>
      </c>
      <c r="B349" s="295" t="s">
        <v>2638</v>
      </c>
      <c r="C349" s="296" t="s">
        <v>2639</v>
      </c>
      <c r="D349" s="296"/>
      <c r="E349" s="304">
        <v>125</v>
      </c>
      <c r="F349" s="294"/>
      <c r="G349" s="323" t="s">
        <v>2654</v>
      </c>
      <c r="H349" s="352">
        <v>35.380000000000003</v>
      </c>
      <c r="J349" s="359"/>
    </row>
    <row r="350" spans="1:10" x14ac:dyDescent="0.25">
      <c r="A350" s="304">
        <v>8640</v>
      </c>
      <c r="B350" s="295" t="s">
        <v>2640</v>
      </c>
      <c r="C350" s="295" t="s">
        <v>3204</v>
      </c>
      <c r="D350" s="295" t="s">
        <v>2641</v>
      </c>
      <c r="E350" s="304">
        <v>0</v>
      </c>
      <c r="F350" s="293" t="s">
        <v>2642</v>
      </c>
      <c r="G350" s="323" t="s">
        <v>2654</v>
      </c>
      <c r="H350" s="352">
        <v>2.31</v>
      </c>
      <c r="J350" s="359"/>
    </row>
    <row r="351" spans="1:10" ht="18" x14ac:dyDescent="0.25">
      <c r="A351" s="295">
        <v>8641</v>
      </c>
      <c r="B351" s="295" t="s">
        <v>3297</v>
      </c>
      <c r="C351" s="295" t="s">
        <v>3204</v>
      </c>
      <c r="D351" s="295" t="s">
        <v>2643</v>
      </c>
      <c r="E351" s="304">
        <v>0</v>
      </c>
      <c r="F351" s="293" t="s">
        <v>2644</v>
      </c>
      <c r="G351" s="323" t="s">
        <v>2700</v>
      </c>
      <c r="H351" s="352">
        <v>2.76</v>
      </c>
      <c r="J351" s="359"/>
    </row>
    <row r="352" spans="1:10" ht="18" x14ac:dyDescent="0.25">
      <c r="A352" s="304">
        <v>8642</v>
      </c>
      <c r="B352" s="295" t="s">
        <v>2645</v>
      </c>
      <c r="C352" s="295" t="s">
        <v>3205</v>
      </c>
      <c r="D352" s="295" t="s">
        <v>2646</v>
      </c>
      <c r="E352" s="304">
        <v>0</v>
      </c>
      <c r="F352" s="293" t="s">
        <v>2647</v>
      </c>
      <c r="G352" s="323" t="s">
        <v>2700</v>
      </c>
      <c r="H352" s="352">
        <v>3.69</v>
      </c>
      <c r="J352" s="359"/>
    </row>
    <row r="353" spans="1:10" ht="30" x14ac:dyDescent="0.25">
      <c r="A353" s="304">
        <v>8643</v>
      </c>
      <c r="B353" s="295" t="s">
        <v>3206</v>
      </c>
      <c r="C353" s="295" t="s">
        <v>2648</v>
      </c>
      <c r="D353" s="295" t="s">
        <v>2649</v>
      </c>
      <c r="E353" s="304">
        <v>0</v>
      </c>
      <c r="F353" s="293" t="s">
        <v>2650</v>
      </c>
      <c r="G353" s="323" t="s">
        <v>2700</v>
      </c>
      <c r="H353" s="352">
        <v>38.880000000000003</v>
      </c>
      <c r="J353" s="359"/>
    </row>
    <row r="354" spans="1:10" ht="30" x14ac:dyDescent="0.25">
      <c r="A354" s="304">
        <v>8644</v>
      </c>
      <c r="B354" s="296" t="s">
        <v>3288</v>
      </c>
      <c r="C354" s="295" t="s">
        <v>2651</v>
      </c>
      <c r="D354" s="296"/>
      <c r="E354" s="304">
        <v>0</v>
      </c>
      <c r="F354" s="297" t="s">
        <v>3044</v>
      </c>
      <c r="G354" s="323" t="s">
        <v>2654</v>
      </c>
      <c r="H354" s="352">
        <v>5.88</v>
      </c>
      <c r="J354" s="359"/>
    </row>
    <row r="355" spans="1:10" ht="30" x14ac:dyDescent="0.25">
      <c r="A355" s="304">
        <v>8645</v>
      </c>
      <c r="B355" s="295" t="s">
        <v>2652</v>
      </c>
      <c r="C355" s="295" t="s">
        <v>2653</v>
      </c>
      <c r="D355" s="296"/>
      <c r="E355" s="304">
        <v>101</v>
      </c>
      <c r="F355" s="292"/>
      <c r="G355" s="323" t="s">
        <v>2654</v>
      </c>
      <c r="H355" s="352">
        <v>30.33</v>
      </c>
      <c r="J355" s="359"/>
    </row>
    <row r="356" spans="1:10" x14ac:dyDescent="0.25">
      <c r="A356" s="304">
        <v>8646</v>
      </c>
      <c r="B356" s="295" t="s">
        <v>2655</v>
      </c>
      <c r="C356" s="296" t="s">
        <v>3289</v>
      </c>
      <c r="D356" s="295" t="s">
        <v>2656</v>
      </c>
      <c r="E356" s="304">
        <v>200</v>
      </c>
      <c r="F356" s="293" t="s">
        <v>2657</v>
      </c>
      <c r="G356" s="323" t="s">
        <v>2700</v>
      </c>
      <c r="H356" s="352">
        <v>28.6</v>
      </c>
      <c r="J356" s="359"/>
    </row>
    <row r="357" spans="1:10" ht="30" x14ac:dyDescent="0.25">
      <c r="A357" s="304">
        <v>8650</v>
      </c>
      <c r="B357" s="295" t="s">
        <v>3207</v>
      </c>
      <c r="C357" s="296"/>
      <c r="D357" s="296"/>
      <c r="E357" s="295" t="s">
        <v>2658</v>
      </c>
      <c r="F357" s="297" t="s">
        <v>3018</v>
      </c>
      <c r="G357" s="323" t="s">
        <v>2654</v>
      </c>
      <c r="H357" s="352">
        <v>16.91</v>
      </c>
      <c r="J357" s="359"/>
    </row>
    <row r="358" spans="1:10" ht="30" x14ac:dyDescent="0.25">
      <c r="A358" s="304">
        <v>8651</v>
      </c>
      <c r="B358" s="295" t="s">
        <v>3208</v>
      </c>
      <c r="C358" s="296"/>
      <c r="D358" s="296"/>
      <c r="E358" s="295" t="s">
        <v>2659</v>
      </c>
      <c r="F358" s="297" t="s">
        <v>3018</v>
      </c>
      <c r="G358" s="323" t="s">
        <v>2654</v>
      </c>
      <c r="H358" s="352">
        <v>29.53</v>
      </c>
      <c r="J358" s="359"/>
    </row>
    <row r="359" spans="1:10" ht="30" x14ac:dyDescent="0.25">
      <c r="A359" s="304">
        <v>8654</v>
      </c>
      <c r="B359" s="295" t="s">
        <v>3209</v>
      </c>
      <c r="C359" s="295" t="s">
        <v>2660</v>
      </c>
      <c r="D359" s="296"/>
      <c r="E359" s="304">
        <v>0</v>
      </c>
      <c r="F359" s="292"/>
      <c r="G359" s="323" t="s">
        <v>2700</v>
      </c>
      <c r="H359" s="352">
        <v>1.96</v>
      </c>
      <c r="J359" s="359"/>
    </row>
    <row r="360" spans="1:10" x14ac:dyDescent="0.25">
      <c r="A360" s="304">
        <v>8660</v>
      </c>
      <c r="B360" s="295" t="s">
        <v>2661</v>
      </c>
      <c r="C360" s="295" t="s">
        <v>2662</v>
      </c>
      <c r="D360" s="295" t="s">
        <v>2663</v>
      </c>
      <c r="E360" s="295" t="s">
        <v>2664</v>
      </c>
      <c r="F360" s="292"/>
      <c r="G360" s="323" t="s">
        <v>2700</v>
      </c>
      <c r="H360" s="352">
        <v>13.77</v>
      </c>
      <c r="J360" s="359"/>
    </row>
    <row r="361" spans="1:10" x14ac:dyDescent="0.25">
      <c r="A361" s="295">
        <v>8661</v>
      </c>
      <c r="B361" s="295" t="s">
        <v>2665</v>
      </c>
      <c r="C361" s="295" t="s">
        <v>2666</v>
      </c>
      <c r="D361" s="295" t="s">
        <v>2667</v>
      </c>
      <c r="E361" s="295" t="s">
        <v>2023</v>
      </c>
      <c r="F361" s="292"/>
      <c r="G361" s="323" t="s">
        <v>2654</v>
      </c>
      <c r="H361" s="352">
        <v>40.07</v>
      </c>
      <c r="J361" s="359"/>
    </row>
    <row r="362" spans="1:10" x14ac:dyDescent="0.25">
      <c r="A362" s="304">
        <v>8662</v>
      </c>
      <c r="B362" s="295" t="s">
        <v>2668</v>
      </c>
      <c r="C362" s="295" t="s">
        <v>2669</v>
      </c>
      <c r="D362" s="295" t="s">
        <v>2670</v>
      </c>
      <c r="E362" s="295" t="s">
        <v>2671</v>
      </c>
      <c r="F362" s="292"/>
      <c r="G362" s="323" t="s">
        <v>2654</v>
      </c>
      <c r="H362" s="352">
        <v>44.6</v>
      </c>
      <c r="J362" s="359"/>
    </row>
    <row r="363" spans="1:10" ht="45" x14ac:dyDescent="0.25">
      <c r="A363" s="304">
        <v>8670</v>
      </c>
      <c r="B363" s="295" t="s">
        <v>2672</v>
      </c>
      <c r="C363" s="295" t="s">
        <v>2673</v>
      </c>
      <c r="D363" s="295" t="s">
        <v>2674</v>
      </c>
      <c r="E363" s="304">
        <v>275</v>
      </c>
      <c r="F363" s="297" t="s">
        <v>2675</v>
      </c>
      <c r="G363" s="323" t="s">
        <v>2700</v>
      </c>
      <c r="H363" s="352">
        <v>35.07</v>
      </c>
      <c r="J363" s="359"/>
    </row>
    <row r="364" spans="1:10" ht="30" x14ac:dyDescent="0.25">
      <c r="A364" s="321">
        <v>8671</v>
      </c>
      <c r="B364" s="295" t="s">
        <v>2676</v>
      </c>
      <c r="C364" s="295" t="s">
        <v>2677</v>
      </c>
      <c r="D364" s="295" t="s">
        <v>2678</v>
      </c>
      <c r="E364" s="304">
        <v>310</v>
      </c>
      <c r="F364" s="293" t="s">
        <v>2679</v>
      </c>
      <c r="G364" s="323" t="s">
        <v>3210</v>
      </c>
      <c r="H364" s="352">
        <v>56.12</v>
      </c>
      <c r="J364" s="359"/>
    </row>
    <row r="365" spans="1:10" ht="29.1" customHeight="1" x14ac:dyDescent="0.25">
      <c r="A365" s="322">
        <v>8672</v>
      </c>
      <c r="B365" s="336" t="s">
        <v>2680</v>
      </c>
      <c r="C365" s="295" t="s">
        <v>2681</v>
      </c>
      <c r="D365" s="295" t="s">
        <v>2682</v>
      </c>
      <c r="E365" s="304">
        <v>178</v>
      </c>
      <c r="F365" s="297" t="s">
        <v>3211</v>
      </c>
      <c r="G365" s="323" t="s">
        <v>3212</v>
      </c>
      <c r="H365" s="352">
        <v>109.2</v>
      </c>
      <c r="J365" s="359"/>
    </row>
    <row r="366" spans="1:10" ht="45" x14ac:dyDescent="0.25">
      <c r="A366" s="322">
        <v>8680</v>
      </c>
      <c r="B366" s="336" t="s">
        <v>2683</v>
      </c>
      <c r="C366" s="295" t="s">
        <v>2684</v>
      </c>
      <c r="D366" s="295" t="s">
        <v>2685</v>
      </c>
      <c r="E366" s="304">
        <v>600</v>
      </c>
      <c r="F366" s="293" t="s">
        <v>2686</v>
      </c>
      <c r="G366" s="323" t="s">
        <v>3213</v>
      </c>
      <c r="H366" s="352">
        <v>198.3</v>
      </c>
      <c r="J366" s="359"/>
    </row>
    <row r="367" spans="1:10" ht="14.45" customHeight="1" x14ac:dyDescent="0.25">
      <c r="A367" s="322">
        <v>8681</v>
      </c>
      <c r="B367" s="336" t="s">
        <v>2687</v>
      </c>
      <c r="C367" s="295" t="s">
        <v>2688</v>
      </c>
      <c r="D367" s="295" t="s">
        <v>2689</v>
      </c>
      <c r="E367" s="296"/>
      <c r="F367" s="298" t="s">
        <v>2690</v>
      </c>
      <c r="G367" s="323" t="s">
        <v>3203</v>
      </c>
      <c r="H367" s="352">
        <v>140</v>
      </c>
      <c r="J367" s="359"/>
    </row>
    <row r="368" spans="1:10" ht="14.45" customHeight="1" x14ac:dyDescent="0.25">
      <c r="A368" s="322">
        <v>8682</v>
      </c>
      <c r="B368" s="336" t="s">
        <v>2691</v>
      </c>
      <c r="C368" s="295" t="s">
        <v>2692</v>
      </c>
      <c r="D368" s="295" t="s">
        <v>2693</v>
      </c>
      <c r="E368" s="296"/>
      <c r="F368" s="298" t="s">
        <v>2694</v>
      </c>
      <c r="G368" s="323" t="s">
        <v>2700</v>
      </c>
      <c r="H368" s="352">
        <v>132</v>
      </c>
      <c r="J368" s="359"/>
    </row>
    <row r="369" spans="1:10" ht="30" x14ac:dyDescent="0.25">
      <c r="A369" s="322">
        <v>8683</v>
      </c>
      <c r="B369" s="336" t="s">
        <v>2695</v>
      </c>
      <c r="C369" s="295" t="s">
        <v>2696</v>
      </c>
      <c r="D369" s="295" t="s">
        <v>2697</v>
      </c>
      <c r="E369" s="295" t="s">
        <v>2698</v>
      </c>
      <c r="F369" s="298" t="s">
        <v>2699</v>
      </c>
      <c r="G369" s="323" t="s">
        <v>2700</v>
      </c>
      <c r="H369" s="352">
        <v>119.3</v>
      </c>
      <c r="J369" s="359"/>
    </row>
    <row r="370" spans="1:10" ht="45" x14ac:dyDescent="0.25">
      <c r="A370" s="320">
        <v>8684</v>
      </c>
      <c r="B370" s="337" t="s">
        <v>2701</v>
      </c>
      <c r="C370" s="295" t="s">
        <v>2702</v>
      </c>
      <c r="D370" s="295" t="s">
        <v>2703</v>
      </c>
      <c r="E370" s="304">
        <v>450</v>
      </c>
      <c r="F370" s="298" t="s">
        <v>3020</v>
      </c>
      <c r="G370" s="323" t="s">
        <v>2654</v>
      </c>
      <c r="H370" s="352">
        <v>178</v>
      </c>
      <c r="J370" s="359"/>
    </row>
    <row r="371" spans="1:10" ht="30" x14ac:dyDescent="0.25">
      <c r="A371" s="319">
        <v>8685</v>
      </c>
      <c r="B371" s="295" t="s">
        <v>2704</v>
      </c>
      <c r="C371" s="295" t="s">
        <v>2705</v>
      </c>
      <c r="D371" s="295" t="s">
        <v>2706</v>
      </c>
      <c r="E371" s="295" t="s">
        <v>2707</v>
      </c>
      <c r="F371" s="298" t="s">
        <v>2708</v>
      </c>
      <c r="G371" s="323" t="s">
        <v>3210</v>
      </c>
      <c r="H371" s="352">
        <v>154</v>
      </c>
      <c r="J371" s="359"/>
    </row>
    <row r="372" spans="1:10" ht="30" x14ac:dyDescent="0.25">
      <c r="A372" s="304">
        <v>8686</v>
      </c>
      <c r="B372" s="295" t="s">
        <v>2709</v>
      </c>
      <c r="C372" s="295" t="s">
        <v>2702</v>
      </c>
      <c r="D372" s="295" t="s">
        <v>2710</v>
      </c>
      <c r="E372" s="295" t="s">
        <v>2711</v>
      </c>
      <c r="F372" s="293" t="s">
        <v>2712</v>
      </c>
      <c r="G372" s="323" t="s">
        <v>3214</v>
      </c>
      <c r="H372" s="352">
        <v>131.5</v>
      </c>
      <c r="J372" s="359"/>
    </row>
    <row r="373" spans="1:10" ht="30" x14ac:dyDescent="0.25">
      <c r="A373" s="304">
        <v>8687</v>
      </c>
      <c r="B373" s="295" t="s">
        <v>2713</v>
      </c>
      <c r="C373" s="295" t="s">
        <v>2714</v>
      </c>
      <c r="D373" s="295" t="s">
        <v>2715</v>
      </c>
      <c r="E373" s="295" t="s">
        <v>2716</v>
      </c>
      <c r="F373" s="293" t="s">
        <v>2717</v>
      </c>
      <c r="G373" s="323" t="s">
        <v>2700</v>
      </c>
      <c r="H373" s="352">
        <v>114.5</v>
      </c>
      <c r="J373" s="359"/>
    </row>
    <row r="374" spans="1:10" ht="30" x14ac:dyDescent="0.25">
      <c r="A374" s="304">
        <v>8688</v>
      </c>
      <c r="B374" s="295" t="s">
        <v>2718</v>
      </c>
      <c r="C374" s="295" t="s">
        <v>2719</v>
      </c>
      <c r="D374" s="295" t="s">
        <v>2720</v>
      </c>
      <c r="E374" s="296"/>
      <c r="F374" s="293" t="s">
        <v>2721</v>
      </c>
      <c r="G374" s="323" t="s">
        <v>2700</v>
      </c>
      <c r="H374" s="352">
        <v>103.5</v>
      </c>
      <c r="J374" s="359"/>
    </row>
    <row r="375" spans="1:10" ht="30" x14ac:dyDescent="0.25">
      <c r="A375" s="304">
        <v>8689</v>
      </c>
      <c r="B375" s="295" t="s">
        <v>2722</v>
      </c>
      <c r="C375" s="295" t="s">
        <v>2723</v>
      </c>
      <c r="D375" s="295" t="s">
        <v>2724</v>
      </c>
      <c r="E375" s="296"/>
      <c r="F375" s="293" t="s">
        <v>2725</v>
      </c>
      <c r="G375" s="323" t="s">
        <v>2700</v>
      </c>
      <c r="H375" s="352">
        <v>79</v>
      </c>
      <c r="J375" s="359"/>
    </row>
    <row r="376" spans="1:10" ht="30" x14ac:dyDescent="0.25">
      <c r="A376" s="304">
        <v>8690</v>
      </c>
      <c r="B376" s="295" t="s">
        <v>3215</v>
      </c>
      <c r="C376" s="295" t="s">
        <v>2726</v>
      </c>
      <c r="D376" s="295" t="s">
        <v>2727</v>
      </c>
      <c r="E376" s="296"/>
      <c r="F376" s="294"/>
      <c r="G376" s="323" t="s">
        <v>2654</v>
      </c>
      <c r="H376" s="352">
        <v>70.33</v>
      </c>
      <c r="J376" s="359"/>
    </row>
    <row r="377" spans="1:10" x14ac:dyDescent="0.25">
      <c r="A377" s="304">
        <v>8691</v>
      </c>
      <c r="B377" s="295" t="s">
        <v>3216</v>
      </c>
      <c r="C377" s="295" t="s">
        <v>3052</v>
      </c>
      <c r="D377" s="295" t="s">
        <v>2728</v>
      </c>
      <c r="E377" s="309">
        <v>500</v>
      </c>
      <c r="F377" s="294"/>
      <c r="G377" s="323" t="s">
        <v>3203</v>
      </c>
      <c r="H377" s="352">
        <v>74.569999999999993</v>
      </c>
      <c r="J377" s="359"/>
    </row>
    <row r="378" spans="1:10" x14ac:dyDescent="0.25">
      <c r="A378" s="304">
        <v>8692</v>
      </c>
      <c r="B378" s="295" t="s">
        <v>2729</v>
      </c>
      <c r="C378" s="295" t="s">
        <v>2714</v>
      </c>
      <c r="D378" s="295" t="s">
        <v>2730</v>
      </c>
      <c r="E378" s="304">
        <v>500</v>
      </c>
      <c r="F378" s="294"/>
      <c r="G378" s="323" t="s">
        <v>2700</v>
      </c>
      <c r="H378" s="352">
        <v>81.099999999999994</v>
      </c>
      <c r="J378" s="359"/>
    </row>
    <row r="379" spans="1:10" x14ac:dyDescent="0.25">
      <c r="A379" s="304">
        <v>8693</v>
      </c>
      <c r="B379" s="295" t="s">
        <v>2731</v>
      </c>
      <c r="C379" s="295" t="s">
        <v>2732</v>
      </c>
      <c r="D379" s="295" t="s">
        <v>2733</v>
      </c>
      <c r="E379" s="296"/>
      <c r="F379" s="294"/>
      <c r="G379" s="323" t="s">
        <v>2700</v>
      </c>
      <c r="H379" s="352">
        <v>84.04</v>
      </c>
      <c r="J379" s="359"/>
    </row>
    <row r="380" spans="1:10" ht="30" x14ac:dyDescent="0.25">
      <c r="A380" s="295">
        <v>8694</v>
      </c>
      <c r="B380" s="295" t="s">
        <v>3060</v>
      </c>
      <c r="C380" s="295" t="s">
        <v>2705</v>
      </c>
      <c r="D380" s="295" t="s">
        <v>2734</v>
      </c>
      <c r="E380" s="304">
        <v>475</v>
      </c>
      <c r="F380" s="292"/>
      <c r="G380" s="323" t="s">
        <v>3210</v>
      </c>
      <c r="H380" s="352">
        <v>121</v>
      </c>
      <c r="J380" s="359"/>
    </row>
    <row r="381" spans="1:10" ht="30" x14ac:dyDescent="0.25">
      <c r="A381" s="304">
        <v>8695</v>
      </c>
      <c r="B381" s="295" t="s">
        <v>2735</v>
      </c>
      <c r="C381" s="295" t="s">
        <v>2736</v>
      </c>
      <c r="D381" s="295" t="s">
        <v>2737</v>
      </c>
      <c r="E381" s="296"/>
      <c r="F381" s="293" t="s">
        <v>2738</v>
      </c>
      <c r="G381" s="323" t="s">
        <v>2654</v>
      </c>
      <c r="H381" s="352">
        <v>146.43</v>
      </c>
      <c r="J381" s="359"/>
    </row>
    <row r="382" spans="1:10" x14ac:dyDescent="0.25">
      <c r="A382" s="304">
        <v>8696</v>
      </c>
      <c r="B382" s="295" t="s">
        <v>2739</v>
      </c>
      <c r="C382" s="295" t="s">
        <v>2740</v>
      </c>
      <c r="D382" s="296"/>
      <c r="E382" s="304">
        <v>330</v>
      </c>
      <c r="F382" s="293" t="s">
        <v>2741</v>
      </c>
      <c r="G382" s="323" t="s">
        <v>2654</v>
      </c>
      <c r="H382" s="352">
        <v>96.36</v>
      </c>
      <c r="J382" s="359"/>
    </row>
    <row r="383" spans="1:10" ht="30" x14ac:dyDescent="0.25">
      <c r="A383" s="304">
        <v>8697</v>
      </c>
      <c r="B383" s="295" t="s">
        <v>3217</v>
      </c>
      <c r="C383" s="295" t="s">
        <v>2742</v>
      </c>
      <c r="D383" s="295" t="s">
        <v>2743</v>
      </c>
      <c r="E383" s="304">
        <v>175</v>
      </c>
      <c r="F383" s="294"/>
      <c r="G383" s="323" t="s">
        <v>2700</v>
      </c>
      <c r="H383" s="352">
        <v>119.5</v>
      </c>
      <c r="J383" s="359"/>
    </row>
    <row r="384" spans="1:10" ht="30" x14ac:dyDescent="0.25">
      <c r="A384" s="304">
        <v>8698</v>
      </c>
      <c r="B384" s="295" t="s">
        <v>2744</v>
      </c>
      <c r="C384" s="295" t="s">
        <v>2692</v>
      </c>
      <c r="D384" s="295" t="s">
        <v>2745</v>
      </c>
      <c r="E384" s="296"/>
      <c r="F384" s="294"/>
      <c r="G384" s="323" t="s">
        <v>2654</v>
      </c>
      <c r="H384" s="352">
        <v>102.67</v>
      </c>
      <c r="J384" s="359"/>
    </row>
    <row r="385" spans="1:10" ht="14.45" customHeight="1" x14ac:dyDescent="0.25">
      <c r="A385" s="304">
        <v>8699</v>
      </c>
      <c r="B385" s="295" t="s">
        <v>2746</v>
      </c>
      <c r="C385" s="295" t="s">
        <v>2723</v>
      </c>
      <c r="D385" s="295" t="s">
        <v>2747</v>
      </c>
      <c r="E385" s="296"/>
      <c r="F385" s="293" t="s">
        <v>2748</v>
      </c>
      <c r="G385" s="323" t="s">
        <v>2654</v>
      </c>
      <c r="H385" s="352">
        <v>126.5</v>
      </c>
      <c r="J385" s="359"/>
    </row>
    <row r="386" spans="1:10" x14ac:dyDescent="0.25">
      <c r="A386" s="304">
        <v>8700</v>
      </c>
      <c r="B386" s="295" t="s">
        <v>2749</v>
      </c>
      <c r="C386" s="295" t="s">
        <v>3218</v>
      </c>
      <c r="D386" s="295" t="s">
        <v>2750</v>
      </c>
      <c r="E386" s="295" t="s">
        <v>2751</v>
      </c>
      <c r="F386" s="293" t="s">
        <v>2752</v>
      </c>
      <c r="G386" s="323" t="s">
        <v>2654</v>
      </c>
      <c r="H386" s="352">
        <v>25.46</v>
      </c>
      <c r="J386" s="359"/>
    </row>
    <row r="387" spans="1:10" x14ac:dyDescent="0.25">
      <c r="A387" s="316">
        <v>8701</v>
      </c>
      <c r="B387" s="295" t="s">
        <v>2753</v>
      </c>
      <c r="C387" s="295" t="s">
        <v>3219</v>
      </c>
      <c r="D387" s="295" t="s">
        <v>2754</v>
      </c>
      <c r="E387" s="295" t="s">
        <v>2755</v>
      </c>
      <c r="F387" s="293" t="s">
        <v>3220</v>
      </c>
      <c r="G387" s="323" t="s">
        <v>2700</v>
      </c>
      <c r="H387" s="352">
        <v>40.36</v>
      </c>
      <c r="J387" s="359"/>
    </row>
    <row r="388" spans="1:10" x14ac:dyDescent="0.25">
      <c r="A388" s="295" t="s">
        <v>3012</v>
      </c>
      <c r="B388" s="295" t="s">
        <v>2749</v>
      </c>
      <c r="C388" s="295" t="s">
        <v>3221</v>
      </c>
      <c r="D388" s="295" t="s">
        <v>2754</v>
      </c>
      <c r="E388" s="304">
        <v>200</v>
      </c>
      <c r="F388" s="293" t="s">
        <v>2756</v>
      </c>
      <c r="G388" s="323" t="s">
        <v>2700</v>
      </c>
      <c r="H388" s="352">
        <v>28.55</v>
      </c>
      <c r="J388" s="359"/>
    </row>
    <row r="389" spans="1:10" x14ac:dyDescent="0.25">
      <c r="A389" s="304">
        <v>8702</v>
      </c>
      <c r="B389" s="295" t="s">
        <v>2753</v>
      </c>
      <c r="C389" s="295" t="s">
        <v>3221</v>
      </c>
      <c r="D389" s="295" t="s">
        <v>2757</v>
      </c>
      <c r="E389" s="304">
        <v>217</v>
      </c>
      <c r="F389" s="293" t="s">
        <v>2756</v>
      </c>
      <c r="G389" s="323" t="s">
        <v>3214</v>
      </c>
      <c r="H389" s="352">
        <v>32.9</v>
      </c>
      <c r="J389" s="359"/>
    </row>
    <row r="390" spans="1:10" x14ac:dyDescent="0.25">
      <c r="A390" s="304">
        <v>8703</v>
      </c>
      <c r="B390" s="295" t="s">
        <v>2749</v>
      </c>
      <c r="C390" s="295" t="s">
        <v>3221</v>
      </c>
      <c r="D390" s="295" t="s">
        <v>2758</v>
      </c>
      <c r="E390" s="295" t="s">
        <v>2759</v>
      </c>
      <c r="F390" s="298" t="s">
        <v>2756</v>
      </c>
      <c r="G390" s="323" t="s">
        <v>2654</v>
      </c>
      <c r="H390" s="352">
        <v>52.73</v>
      </c>
      <c r="J390" s="359"/>
    </row>
    <row r="391" spans="1:10" ht="45" x14ac:dyDescent="0.25">
      <c r="A391" s="316">
        <v>8708</v>
      </c>
      <c r="B391" s="295" t="s">
        <v>3222</v>
      </c>
      <c r="C391" s="295" t="s">
        <v>2760</v>
      </c>
      <c r="D391" s="295" t="s">
        <v>2761</v>
      </c>
      <c r="E391" s="304">
        <v>0</v>
      </c>
      <c r="F391" s="294"/>
      <c r="G391" s="323" t="s">
        <v>3210</v>
      </c>
      <c r="H391" s="352">
        <v>8.67</v>
      </c>
      <c r="J391" s="359"/>
    </row>
    <row r="392" spans="1:10" ht="30" x14ac:dyDescent="0.25">
      <c r="A392" s="304">
        <v>8709</v>
      </c>
      <c r="B392" s="295" t="s">
        <v>3223</v>
      </c>
      <c r="C392" s="295" t="s">
        <v>2762</v>
      </c>
      <c r="D392" s="295" t="s">
        <v>2763</v>
      </c>
      <c r="E392" s="304">
        <v>0</v>
      </c>
      <c r="F392" s="293" t="s">
        <v>3224</v>
      </c>
      <c r="G392" s="323" t="s">
        <v>2654</v>
      </c>
      <c r="H392" s="352">
        <v>9.82</v>
      </c>
      <c r="J392" s="359"/>
    </row>
    <row r="393" spans="1:10" ht="30" x14ac:dyDescent="0.25">
      <c r="A393" s="304">
        <v>8710</v>
      </c>
      <c r="B393" s="295" t="s">
        <v>3225</v>
      </c>
      <c r="C393" s="295" t="s">
        <v>2764</v>
      </c>
      <c r="D393" s="295" t="s">
        <v>2765</v>
      </c>
      <c r="E393" s="304">
        <v>0</v>
      </c>
      <c r="F393" s="294"/>
      <c r="G393" s="323" t="s">
        <v>2654</v>
      </c>
      <c r="H393" s="352">
        <v>10.01</v>
      </c>
      <c r="J393" s="359"/>
    </row>
    <row r="394" spans="1:10" x14ac:dyDescent="0.25">
      <c r="A394" s="305">
        <v>8711</v>
      </c>
      <c r="B394" s="295" t="s">
        <v>2766</v>
      </c>
      <c r="C394" s="295" t="s">
        <v>2767</v>
      </c>
      <c r="D394" s="296"/>
      <c r="E394" s="305">
        <v>0</v>
      </c>
      <c r="F394" s="292"/>
      <c r="G394" s="323" t="s">
        <v>3034</v>
      </c>
      <c r="H394" s="352">
        <v>3.21</v>
      </c>
      <c r="J394" s="359"/>
    </row>
    <row r="395" spans="1:10" ht="30" x14ac:dyDescent="0.25">
      <c r="A395" s="305">
        <v>8712</v>
      </c>
      <c r="B395" s="295" t="s">
        <v>2768</v>
      </c>
      <c r="C395" s="295" t="s">
        <v>2769</v>
      </c>
      <c r="D395" s="295" t="s">
        <v>2387</v>
      </c>
      <c r="E395" s="309">
        <v>50</v>
      </c>
      <c r="F395" s="293" t="s">
        <v>2770</v>
      </c>
      <c r="G395" s="323" t="s">
        <v>2110</v>
      </c>
      <c r="H395" s="352">
        <v>25.51</v>
      </c>
      <c r="J395" s="359"/>
    </row>
    <row r="396" spans="1:10" ht="30" x14ac:dyDescent="0.25">
      <c r="A396" s="295">
        <v>8713</v>
      </c>
      <c r="B396" s="295" t="s">
        <v>3061</v>
      </c>
      <c r="C396" s="295" t="s">
        <v>2771</v>
      </c>
      <c r="D396" s="295" t="s">
        <v>2112</v>
      </c>
      <c r="E396" s="309">
        <v>60</v>
      </c>
      <c r="F396" s="293" t="s">
        <v>2772</v>
      </c>
      <c r="G396" s="323" t="s">
        <v>2110</v>
      </c>
      <c r="H396" s="352">
        <v>32.020000000000003</v>
      </c>
      <c r="J396" s="359"/>
    </row>
    <row r="397" spans="1:10" ht="30" x14ac:dyDescent="0.25">
      <c r="A397" s="305">
        <v>8714</v>
      </c>
      <c r="B397" s="295" t="s">
        <v>2773</v>
      </c>
      <c r="C397" s="295" t="s">
        <v>2774</v>
      </c>
      <c r="D397" s="295" t="s">
        <v>2775</v>
      </c>
      <c r="E397" s="305">
        <v>190</v>
      </c>
      <c r="F397" s="293" t="s">
        <v>2776</v>
      </c>
      <c r="G397" s="323" t="s">
        <v>2110</v>
      </c>
      <c r="H397" s="352">
        <v>85.1</v>
      </c>
      <c r="J397" s="359"/>
    </row>
    <row r="398" spans="1:10" ht="30" x14ac:dyDescent="0.25">
      <c r="A398" s="295" t="s">
        <v>3013</v>
      </c>
      <c r="B398" s="295" t="s">
        <v>3226</v>
      </c>
      <c r="C398" s="295" t="s">
        <v>2777</v>
      </c>
      <c r="D398" s="295" t="s">
        <v>2778</v>
      </c>
      <c r="E398" s="305">
        <v>330</v>
      </c>
      <c r="F398" s="297" t="s">
        <v>3227</v>
      </c>
      <c r="G398" s="323" t="s">
        <v>2110</v>
      </c>
      <c r="H398" s="352">
        <v>86.94</v>
      </c>
      <c r="J398" s="359"/>
    </row>
    <row r="399" spans="1:10" x14ac:dyDescent="0.25">
      <c r="A399" s="295">
        <v>8715</v>
      </c>
      <c r="B399" s="295" t="s">
        <v>2779</v>
      </c>
      <c r="C399" s="295" t="s">
        <v>2780</v>
      </c>
      <c r="D399" s="295" t="s">
        <v>2781</v>
      </c>
      <c r="E399" s="305">
        <v>36</v>
      </c>
      <c r="F399" s="293" t="s">
        <v>2782</v>
      </c>
      <c r="G399" s="323" t="s">
        <v>2110</v>
      </c>
      <c r="H399" s="352">
        <v>18.5</v>
      </c>
      <c r="J399" s="359"/>
    </row>
    <row r="400" spans="1:10" ht="30" x14ac:dyDescent="0.25">
      <c r="A400" s="295">
        <v>8716</v>
      </c>
      <c r="B400" s="295" t="s">
        <v>3062</v>
      </c>
      <c r="C400" s="295" t="s">
        <v>2783</v>
      </c>
      <c r="D400" s="296"/>
      <c r="E400" s="305">
        <v>85</v>
      </c>
      <c r="F400" s="293" t="s">
        <v>2784</v>
      </c>
      <c r="G400" s="323" t="s">
        <v>2110</v>
      </c>
      <c r="H400" s="352">
        <v>52.93</v>
      </c>
      <c r="J400" s="359"/>
    </row>
    <row r="401" spans="1:10" x14ac:dyDescent="0.25">
      <c r="A401" s="305">
        <v>8717</v>
      </c>
      <c r="B401" s="295" t="s">
        <v>2785</v>
      </c>
      <c r="C401" s="295" t="s">
        <v>2786</v>
      </c>
      <c r="D401" s="296"/>
      <c r="E401" s="305">
        <v>400</v>
      </c>
      <c r="F401" s="292"/>
      <c r="G401" s="323" t="s">
        <v>2110</v>
      </c>
      <c r="H401" s="352">
        <v>76.72</v>
      </c>
      <c r="J401" s="359"/>
    </row>
    <row r="402" spans="1:10" x14ac:dyDescent="0.25">
      <c r="A402" s="305">
        <v>8719</v>
      </c>
      <c r="B402" s="295" t="s">
        <v>3228</v>
      </c>
      <c r="C402" s="295" t="s">
        <v>2787</v>
      </c>
      <c r="D402" s="296"/>
      <c r="E402" s="305">
        <v>0</v>
      </c>
      <c r="F402" s="293" t="s">
        <v>2788</v>
      </c>
      <c r="G402" s="323" t="s">
        <v>2110</v>
      </c>
      <c r="H402" s="352">
        <v>9.6</v>
      </c>
      <c r="J402" s="359"/>
    </row>
    <row r="403" spans="1:10" x14ac:dyDescent="0.25">
      <c r="A403" s="305">
        <v>8720</v>
      </c>
      <c r="B403" s="295" t="s">
        <v>2789</v>
      </c>
      <c r="C403" s="295" t="s">
        <v>2790</v>
      </c>
      <c r="D403" s="295" t="s">
        <v>2791</v>
      </c>
      <c r="E403" s="295" t="s">
        <v>2792</v>
      </c>
      <c r="F403" s="292"/>
      <c r="G403" s="323" t="s">
        <v>2227</v>
      </c>
      <c r="H403" s="352">
        <v>57.7</v>
      </c>
      <c r="J403" s="359"/>
    </row>
    <row r="404" spans="1:10" x14ac:dyDescent="0.25">
      <c r="A404" s="305">
        <v>8721</v>
      </c>
      <c r="B404" s="295" t="s">
        <v>2793</v>
      </c>
      <c r="C404" s="295" t="s">
        <v>2790</v>
      </c>
      <c r="D404" s="295" t="s">
        <v>2794</v>
      </c>
      <c r="E404" s="295" t="s">
        <v>2795</v>
      </c>
      <c r="F404" s="292"/>
      <c r="G404" s="323" t="s">
        <v>2110</v>
      </c>
      <c r="H404" s="352">
        <v>72.05</v>
      </c>
      <c r="J404" s="359"/>
    </row>
    <row r="405" spans="1:10" x14ac:dyDescent="0.25">
      <c r="A405" s="305">
        <v>8722</v>
      </c>
      <c r="B405" s="295" t="s">
        <v>2796</v>
      </c>
      <c r="C405" s="295" t="s">
        <v>2797</v>
      </c>
      <c r="D405" s="295" t="s">
        <v>2141</v>
      </c>
      <c r="E405" s="295" t="s">
        <v>2186</v>
      </c>
      <c r="F405" s="292"/>
      <c r="G405" s="323" t="s">
        <v>2110</v>
      </c>
      <c r="H405" s="352">
        <v>79.62</v>
      </c>
      <c r="J405" s="359"/>
    </row>
    <row r="406" spans="1:10" x14ac:dyDescent="0.25">
      <c r="A406" s="317">
        <v>8723</v>
      </c>
      <c r="B406" s="295" t="s">
        <v>2793</v>
      </c>
      <c r="C406" s="295" t="s">
        <v>2798</v>
      </c>
      <c r="D406" s="295" t="s">
        <v>2112</v>
      </c>
      <c r="E406" s="295" t="s">
        <v>2186</v>
      </c>
      <c r="F406" s="292"/>
      <c r="G406" s="323" t="s">
        <v>2110</v>
      </c>
      <c r="H406" s="352">
        <v>77.5</v>
      </c>
      <c r="J406" s="359"/>
    </row>
    <row r="407" spans="1:10" ht="30" x14ac:dyDescent="0.25">
      <c r="A407" s="305">
        <v>8724</v>
      </c>
      <c r="B407" s="295" t="s">
        <v>2799</v>
      </c>
      <c r="C407" s="295" t="s">
        <v>2790</v>
      </c>
      <c r="D407" s="295" t="s">
        <v>2800</v>
      </c>
      <c r="E407" s="295" t="s">
        <v>2801</v>
      </c>
      <c r="F407" s="292"/>
      <c r="G407" s="323" t="s">
        <v>2227</v>
      </c>
      <c r="H407" s="352">
        <v>136.57</v>
      </c>
      <c r="J407" s="359"/>
    </row>
    <row r="408" spans="1:10" x14ac:dyDescent="0.25">
      <c r="A408" s="305">
        <v>8725</v>
      </c>
      <c r="B408" s="295" t="s">
        <v>2802</v>
      </c>
      <c r="C408" s="295" t="s">
        <v>2790</v>
      </c>
      <c r="D408" s="295" t="s">
        <v>2803</v>
      </c>
      <c r="E408" s="295" t="s">
        <v>2186</v>
      </c>
      <c r="F408" s="292"/>
      <c r="G408" s="323" t="s">
        <v>2110</v>
      </c>
      <c r="H408" s="352">
        <v>91.65</v>
      </c>
      <c r="J408" s="359"/>
    </row>
    <row r="409" spans="1:10" x14ac:dyDescent="0.25">
      <c r="A409" s="305">
        <v>8730</v>
      </c>
      <c r="B409" s="295" t="s">
        <v>2804</v>
      </c>
      <c r="C409" s="295" t="s">
        <v>2111</v>
      </c>
      <c r="D409" s="295" t="s">
        <v>2805</v>
      </c>
      <c r="E409" s="295" t="s">
        <v>2806</v>
      </c>
      <c r="F409" s="292"/>
      <c r="G409" s="323" t="s">
        <v>2110</v>
      </c>
      <c r="H409" s="352">
        <v>49.79</v>
      </c>
      <c r="J409" s="359"/>
    </row>
    <row r="410" spans="1:10" x14ac:dyDescent="0.25">
      <c r="A410" s="305">
        <v>8731</v>
      </c>
      <c r="B410" s="295" t="s">
        <v>3063</v>
      </c>
      <c r="C410" s="295" t="s">
        <v>2580</v>
      </c>
      <c r="D410" s="295" t="s">
        <v>2807</v>
      </c>
      <c r="E410" s="295" t="s">
        <v>2808</v>
      </c>
      <c r="F410" s="292"/>
      <c r="G410" s="323" t="s">
        <v>2227</v>
      </c>
      <c r="H410" s="352">
        <v>57.06</v>
      </c>
      <c r="J410" s="359"/>
    </row>
    <row r="411" spans="1:10" ht="45" x14ac:dyDescent="0.25">
      <c r="A411" s="305">
        <v>8733</v>
      </c>
      <c r="B411" s="295" t="s">
        <v>2809</v>
      </c>
      <c r="C411" s="296" t="s">
        <v>3229</v>
      </c>
      <c r="D411" s="296"/>
      <c r="E411" s="305">
        <v>0</v>
      </c>
      <c r="F411" s="298" t="s">
        <v>3019</v>
      </c>
      <c r="G411" s="323" t="s">
        <v>2110</v>
      </c>
      <c r="H411" s="352">
        <v>3.07</v>
      </c>
      <c r="J411" s="359"/>
    </row>
    <row r="412" spans="1:10" ht="30" x14ac:dyDescent="0.25">
      <c r="A412" s="305">
        <v>8734</v>
      </c>
      <c r="B412" s="295" t="s">
        <v>2810</v>
      </c>
      <c r="C412" s="295" t="s">
        <v>2811</v>
      </c>
      <c r="D412" s="296"/>
      <c r="E412" s="305">
        <v>0</v>
      </c>
      <c r="F412" s="292"/>
      <c r="G412" s="323" t="s">
        <v>2110</v>
      </c>
      <c r="H412" s="352">
        <v>5.64</v>
      </c>
      <c r="J412" s="359"/>
    </row>
    <row r="413" spans="1:10" ht="30" x14ac:dyDescent="0.25">
      <c r="A413" s="305">
        <v>8735</v>
      </c>
      <c r="B413" s="295" t="s">
        <v>3230</v>
      </c>
      <c r="C413" s="295" t="s">
        <v>2812</v>
      </c>
      <c r="D413" s="296"/>
      <c r="E413" s="305">
        <v>0</v>
      </c>
      <c r="F413" s="294"/>
      <c r="G413" s="323" t="s">
        <v>2110</v>
      </c>
      <c r="H413" s="352">
        <v>3.89</v>
      </c>
      <c r="J413" s="359"/>
    </row>
    <row r="414" spans="1:10" ht="30" x14ac:dyDescent="0.25">
      <c r="A414" s="305">
        <v>8736</v>
      </c>
      <c r="B414" s="295" t="s">
        <v>2813</v>
      </c>
      <c r="C414" s="295" t="s">
        <v>2814</v>
      </c>
      <c r="D414" s="296"/>
      <c r="E414" s="305">
        <v>175</v>
      </c>
      <c r="F414" s="292"/>
      <c r="G414" s="323" t="s">
        <v>2227</v>
      </c>
      <c r="H414" s="352">
        <v>28.73</v>
      </c>
      <c r="J414" s="359"/>
    </row>
    <row r="415" spans="1:10" ht="30" x14ac:dyDescent="0.25">
      <c r="A415" s="305">
        <v>8744</v>
      </c>
      <c r="B415" s="295" t="s">
        <v>2815</v>
      </c>
      <c r="C415" s="295" t="s">
        <v>2816</v>
      </c>
      <c r="D415" s="296"/>
      <c r="E415" s="305">
        <v>350</v>
      </c>
      <c r="F415" s="292"/>
      <c r="G415" s="323" t="s">
        <v>2110</v>
      </c>
      <c r="H415" s="352">
        <v>18.350000000000001</v>
      </c>
      <c r="J415" s="359"/>
    </row>
    <row r="416" spans="1:10" x14ac:dyDescent="0.25">
      <c r="A416" s="305">
        <v>8745</v>
      </c>
      <c r="B416" s="295" t="s">
        <v>2817</v>
      </c>
      <c r="C416" s="295" t="s">
        <v>2818</v>
      </c>
      <c r="D416" s="296"/>
      <c r="E416" s="305">
        <v>300</v>
      </c>
      <c r="F416" s="292"/>
      <c r="G416" s="323" t="s">
        <v>2110</v>
      </c>
      <c r="H416" s="352">
        <v>22.05</v>
      </c>
      <c r="J416" s="359"/>
    </row>
    <row r="417" spans="1:10" x14ac:dyDescent="0.25">
      <c r="A417" s="295">
        <v>8746</v>
      </c>
      <c r="B417" s="295" t="s">
        <v>3064</v>
      </c>
      <c r="C417" s="295" t="s">
        <v>2819</v>
      </c>
      <c r="D417" s="296"/>
      <c r="E417" s="295" t="s">
        <v>2820</v>
      </c>
      <c r="F417" s="292"/>
      <c r="G417" s="323" t="s">
        <v>2110</v>
      </c>
      <c r="H417" s="352">
        <v>20.48</v>
      </c>
      <c r="J417" s="359"/>
    </row>
    <row r="418" spans="1:10" ht="14.45" customHeight="1" x14ac:dyDescent="0.25">
      <c r="A418" s="305">
        <v>8747</v>
      </c>
      <c r="B418" s="295" t="s">
        <v>3293</v>
      </c>
      <c r="C418" s="295" t="s">
        <v>2821</v>
      </c>
      <c r="D418" s="296"/>
      <c r="E418" s="295" t="s">
        <v>2822</v>
      </c>
      <c r="F418" s="294"/>
      <c r="G418" s="323" t="s">
        <v>2227</v>
      </c>
      <c r="H418" s="352">
        <v>20.77</v>
      </c>
      <c r="J418" s="359"/>
    </row>
    <row r="419" spans="1:10" x14ac:dyDescent="0.25">
      <c r="A419" s="305">
        <v>8748</v>
      </c>
      <c r="B419" s="295" t="s">
        <v>3231</v>
      </c>
      <c r="C419" s="295" t="s">
        <v>3290</v>
      </c>
      <c r="D419" s="296"/>
      <c r="E419" s="295" t="s">
        <v>3048</v>
      </c>
      <c r="F419" s="292"/>
      <c r="G419" s="323" t="s">
        <v>2110</v>
      </c>
      <c r="H419" s="352">
        <v>22.44</v>
      </c>
      <c r="J419" s="359"/>
    </row>
    <row r="420" spans="1:10" x14ac:dyDescent="0.25">
      <c r="A420" s="305">
        <v>8749</v>
      </c>
      <c r="B420" s="295" t="s">
        <v>3232</v>
      </c>
      <c r="C420" s="295" t="s">
        <v>2823</v>
      </c>
      <c r="D420" s="296"/>
      <c r="E420" s="295" t="s">
        <v>2824</v>
      </c>
      <c r="F420" s="294"/>
      <c r="G420" s="323" t="s">
        <v>2110</v>
      </c>
      <c r="H420" s="352">
        <v>22.68</v>
      </c>
      <c r="J420" s="359"/>
    </row>
    <row r="421" spans="1:10" x14ac:dyDescent="0.25">
      <c r="A421" s="295">
        <v>8750</v>
      </c>
      <c r="B421" s="295" t="s">
        <v>2825</v>
      </c>
      <c r="C421" s="296"/>
      <c r="D421" s="296"/>
      <c r="E421" s="295" t="s">
        <v>2826</v>
      </c>
      <c r="F421" s="292"/>
      <c r="G421" s="323" t="s">
        <v>2227</v>
      </c>
      <c r="H421" s="352">
        <v>6.41</v>
      </c>
      <c r="J421" s="359"/>
    </row>
    <row r="422" spans="1:10" x14ac:dyDescent="0.25">
      <c r="A422" s="305">
        <v>8753</v>
      </c>
      <c r="B422" s="295" t="s">
        <v>3291</v>
      </c>
      <c r="C422" s="296"/>
      <c r="D422" s="296"/>
      <c r="E422" s="295" t="s">
        <v>2173</v>
      </c>
      <c r="F422" s="294"/>
      <c r="G422" s="323" t="s">
        <v>2110</v>
      </c>
      <c r="H422" s="352">
        <v>2.87</v>
      </c>
      <c r="J422" s="359"/>
    </row>
    <row r="423" spans="1:10" x14ac:dyDescent="0.25">
      <c r="A423" s="305">
        <v>8754</v>
      </c>
      <c r="B423" s="295" t="s">
        <v>3292</v>
      </c>
      <c r="C423" s="295" t="s">
        <v>2827</v>
      </c>
      <c r="D423" s="295" t="s">
        <v>3233</v>
      </c>
      <c r="E423" s="305">
        <v>430</v>
      </c>
      <c r="F423" s="298" t="s">
        <v>3234</v>
      </c>
      <c r="G423" s="323" t="s">
        <v>3235</v>
      </c>
      <c r="H423" s="352">
        <v>63.94</v>
      </c>
      <c r="J423" s="359"/>
    </row>
    <row r="424" spans="1:10" x14ac:dyDescent="0.25">
      <c r="A424" s="305">
        <v>8755</v>
      </c>
      <c r="B424" s="295" t="s">
        <v>2828</v>
      </c>
      <c r="C424" s="295" t="s">
        <v>2155</v>
      </c>
      <c r="D424" s="296" t="s">
        <v>3236</v>
      </c>
      <c r="E424" s="305">
        <v>0</v>
      </c>
      <c r="F424" s="293" t="s">
        <v>3021</v>
      </c>
      <c r="G424" s="323" t="s">
        <v>2110</v>
      </c>
      <c r="H424" s="352">
        <v>3.8</v>
      </c>
      <c r="J424" s="359"/>
    </row>
    <row r="425" spans="1:10" ht="30" x14ac:dyDescent="0.25">
      <c r="A425" s="305">
        <v>8770</v>
      </c>
      <c r="B425" s="295" t="s">
        <v>2829</v>
      </c>
      <c r="C425" s="296"/>
      <c r="D425" s="296"/>
      <c r="E425" s="295" t="s">
        <v>2830</v>
      </c>
      <c r="F425" s="293" t="s">
        <v>2831</v>
      </c>
      <c r="G425" s="323" t="s">
        <v>2227</v>
      </c>
      <c r="H425" s="352">
        <v>4.1100000000000003</v>
      </c>
      <c r="J425" s="359"/>
    </row>
    <row r="426" spans="1:10" ht="30" x14ac:dyDescent="0.25">
      <c r="A426" s="305">
        <v>8771</v>
      </c>
      <c r="B426" s="295" t="s">
        <v>3065</v>
      </c>
      <c r="C426" s="296"/>
      <c r="D426" s="296"/>
      <c r="E426" s="295" t="s">
        <v>2832</v>
      </c>
      <c r="F426" s="297" t="s">
        <v>3045</v>
      </c>
      <c r="G426" s="323" t="s">
        <v>2110</v>
      </c>
      <c r="H426" s="352">
        <v>7.21</v>
      </c>
      <c r="J426" s="359"/>
    </row>
    <row r="427" spans="1:10" ht="30" x14ac:dyDescent="0.25">
      <c r="A427" s="305">
        <v>8772</v>
      </c>
      <c r="B427" s="295" t="s">
        <v>2833</v>
      </c>
      <c r="C427" s="296"/>
      <c r="D427" s="296"/>
      <c r="E427" s="295" t="s">
        <v>2444</v>
      </c>
      <c r="F427" s="293" t="s">
        <v>2834</v>
      </c>
      <c r="G427" s="323" t="s">
        <v>2227</v>
      </c>
      <c r="H427" s="352">
        <v>13.66</v>
      </c>
      <c r="J427" s="359"/>
    </row>
    <row r="428" spans="1:10" ht="30" x14ac:dyDescent="0.25">
      <c r="A428" s="305">
        <v>8773</v>
      </c>
      <c r="B428" s="295" t="s">
        <v>2835</v>
      </c>
      <c r="C428" s="296"/>
      <c r="D428" s="296"/>
      <c r="E428" s="295" t="s">
        <v>2453</v>
      </c>
      <c r="F428" s="293" t="s">
        <v>2836</v>
      </c>
      <c r="G428" s="323" t="s">
        <v>2227</v>
      </c>
      <c r="H428" s="352">
        <v>13.75</v>
      </c>
      <c r="J428" s="359"/>
    </row>
    <row r="429" spans="1:10" x14ac:dyDescent="0.25">
      <c r="A429" s="317">
        <v>8780</v>
      </c>
      <c r="B429" s="295" t="s">
        <v>2837</v>
      </c>
      <c r="C429" s="295" t="s">
        <v>2591</v>
      </c>
      <c r="D429" s="295" t="s">
        <v>2838</v>
      </c>
      <c r="E429" s="295" t="s">
        <v>2839</v>
      </c>
      <c r="F429" s="297" t="s">
        <v>3046</v>
      </c>
      <c r="G429" s="323" t="s">
        <v>3042</v>
      </c>
      <c r="H429" s="352">
        <v>31.05</v>
      </c>
      <c r="J429" s="359"/>
    </row>
    <row r="430" spans="1:10" x14ac:dyDescent="0.25">
      <c r="A430" s="305">
        <v>8781</v>
      </c>
      <c r="B430" s="295" t="s">
        <v>2840</v>
      </c>
      <c r="C430" s="295" t="s">
        <v>2591</v>
      </c>
      <c r="D430" s="295" t="s">
        <v>2576</v>
      </c>
      <c r="E430" s="295" t="s">
        <v>2841</v>
      </c>
      <c r="F430" s="293" t="s">
        <v>2842</v>
      </c>
      <c r="G430" s="323" t="s">
        <v>2110</v>
      </c>
      <c r="H430" s="352">
        <v>56.57</v>
      </c>
      <c r="J430" s="359"/>
    </row>
    <row r="431" spans="1:10" ht="30" x14ac:dyDescent="0.25">
      <c r="A431" s="305">
        <v>8788</v>
      </c>
      <c r="B431" s="295" t="s">
        <v>2843</v>
      </c>
      <c r="C431" s="295" t="s">
        <v>2844</v>
      </c>
      <c r="D431" s="295" t="s">
        <v>2845</v>
      </c>
      <c r="E431" s="305">
        <v>200</v>
      </c>
      <c r="F431" s="293" t="s">
        <v>2846</v>
      </c>
      <c r="G431" s="323" t="s">
        <v>2110</v>
      </c>
      <c r="H431" s="352">
        <v>23.73</v>
      </c>
      <c r="J431" s="359"/>
    </row>
    <row r="432" spans="1:10" ht="30" x14ac:dyDescent="0.25">
      <c r="A432" s="305">
        <v>8789</v>
      </c>
      <c r="B432" s="295" t="s">
        <v>3237</v>
      </c>
      <c r="C432" s="295" t="s">
        <v>2847</v>
      </c>
      <c r="D432" s="296"/>
      <c r="E432" s="305">
        <v>430</v>
      </c>
      <c r="F432" s="294"/>
      <c r="G432" s="323" t="s">
        <v>2227</v>
      </c>
      <c r="H432" s="352">
        <v>56.81</v>
      </c>
      <c r="J432" s="359"/>
    </row>
    <row r="433" spans="1:10" x14ac:dyDescent="0.25">
      <c r="A433" s="305">
        <v>8790</v>
      </c>
      <c r="B433" s="295" t="s">
        <v>2848</v>
      </c>
      <c r="C433" s="295" t="s">
        <v>2849</v>
      </c>
      <c r="D433" s="295" t="s">
        <v>2850</v>
      </c>
      <c r="E433" s="295" t="s">
        <v>2851</v>
      </c>
      <c r="F433" s="292"/>
      <c r="G433" s="323" t="s">
        <v>2110</v>
      </c>
      <c r="H433" s="352">
        <v>43.43</v>
      </c>
      <c r="J433" s="359"/>
    </row>
    <row r="434" spans="1:10" x14ac:dyDescent="0.25">
      <c r="A434" s="305">
        <v>8791</v>
      </c>
      <c r="B434" s="295" t="s">
        <v>3294</v>
      </c>
      <c r="C434" s="295" t="s">
        <v>2852</v>
      </c>
      <c r="D434" s="295" t="s">
        <v>2853</v>
      </c>
      <c r="E434" s="295" t="s">
        <v>2854</v>
      </c>
      <c r="F434" s="294"/>
      <c r="G434" s="323" t="s">
        <v>2110</v>
      </c>
      <c r="H434" s="352">
        <v>47.57</v>
      </c>
      <c r="J434" s="359"/>
    </row>
    <row r="435" spans="1:10" x14ac:dyDescent="0.25">
      <c r="A435" s="305">
        <v>8792</v>
      </c>
      <c r="B435" s="295" t="s">
        <v>2855</v>
      </c>
      <c r="C435" s="295" t="s">
        <v>2856</v>
      </c>
      <c r="D435" s="295" t="s">
        <v>2857</v>
      </c>
      <c r="E435" s="295" t="s">
        <v>2858</v>
      </c>
      <c r="F435" s="294"/>
      <c r="G435" s="323" t="s">
        <v>2110</v>
      </c>
      <c r="H435" s="352">
        <v>52.98</v>
      </c>
      <c r="J435" s="359"/>
    </row>
    <row r="436" spans="1:10" ht="45" x14ac:dyDescent="0.25">
      <c r="A436" s="305">
        <v>8794</v>
      </c>
      <c r="B436" s="295" t="s">
        <v>2859</v>
      </c>
      <c r="C436" s="296" t="s">
        <v>3238</v>
      </c>
      <c r="D436" s="295" t="s">
        <v>2860</v>
      </c>
      <c r="E436" s="305">
        <v>200</v>
      </c>
      <c r="F436" s="298" t="s">
        <v>2861</v>
      </c>
      <c r="G436" s="323" t="s">
        <v>2110</v>
      </c>
      <c r="H436" s="352">
        <v>27.25</v>
      </c>
      <c r="J436" s="359"/>
    </row>
    <row r="437" spans="1:10" ht="30" x14ac:dyDescent="0.25">
      <c r="A437" s="305">
        <v>8795</v>
      </c>
      <c r="B437" s="295" t="s">
        <v>3239</v>
      </c>
      <c r="C437" s="295" t="s">
        <v>2862</v>
      </c>
      <c r="D437" s="295" t="s">
        <v>2863</v>
      </c>
      <c r="E437" s="305">
        <v>280</v>
      </c>
      <c r="F437" s="294"/>
      <c r="G437" s="323" t="s">
        <v>2110</v>
      </c>
      <c r="H437" s="352">
        <v>34.56</v>
      </c>
      <c r="J437" s="359"/>
    </row>
    <row r="438" spans="1:10" ht="45" x14ac:dyDescent="0.25">
      <c r="A438" s="305">
        <v>8796</v>
      </c>
      <c r="B438" s="295" t="s">
        <v>2864</v>
      </c>
      <c r="C438" s="296" t="s">
        <v>3240</v>
      </c>
      <c r="D438" s="295" t="s">
        <v>2865</v>
      </c>
      <c r="E438" s="305">
        <v>217</v>
      </c>
      <c r="F438" s="298" t="s">
        <v>2861</v>
      </c>
      <c r="G438" s="323" t="s">
        <v>2227</v>
      </c>
      <c r="H438" s="352">
        <v>31.43</v>
      </c>
      <c r="J438" s="359"/>
    </row>
    <row r="439" spans="1:10" ht="45" x14ac:dyDescent="0.25">
      <c r="A439" s="305">
        <v>8798</v>
      </c>
      <c r="B439" s="295" t="s">
        <v>2866</v>
      </c>
      <c r="C439" s="295" t="s">
        <v>2867</v>
      </c>
      <c r="D439" s="295" t="s">
        <v>2868</v>
      </c>
      <c r="E439" s="305">
        <v>217</v>
      </c>
      <c r="F439" s="298" t="s">
        <v>2869</v>
      </c>
      <c r="G439" s="323" t="s">
        <v>3042</v>
      </c>
      <c r="H439" s="352">
        <v>32.130000000000003</v>
      </c>
      <c r="J439" s="359"/>
    </row>
    <row r="440" spans="1:10" ht="45" x14ac:dyDescent="0.25">
      <c r="A440" s="305">
        <v>8799</v>
      </c>
      <c r="B440" s="295" t="s">
        <v>2870</v>
      </c>
      <c r="C440" s="295" t="s">
        <v>2871</v>
      </c>
      <c r="D440" s="295" t="s">
        <v>2872</v>
      </c>
      <c r="E440" s="305">
        <v>280</v>
      </c>
      <c r="F440" s="298" t="s">
        <v>2873</v>
      </c>
      <c r="G440" s="323" t="s">
        <v>2110</v>
      </c>
      <c r="H440" s="352">
        <v>42.33</v>
      </c>
      <c r="J440" s="359"/>
    </row>
    <row r="441" spans="1:10" x14ac:dyDescent="0.25">
      <c r="A441" s="317">
        <v>8800</v>
      </c>
      <c r="B441" s="295" t="s">
        <v>2874</v>
      </c>
      <c r="C441" s="296"/>
      <c r="D441" s="296"/>
      <c r="E441" s="296"/>
      <c r="F441" s="293" t="s">
        <v>2875</v>
      </c>
      <c r="G441" s="323" t="s">
        <v>3241</v>
      </c>
      <c r="H441" s="355">
        <v>0.55000000000000004</v>
      </c>
      <c r="J441" s="359"/>
    </row>
    <row r="442" spans="1:10" x14ac:dyDescent="0.25">
      <c r="A442" s="305">
        <v>8801</v>
      </c>
      <c r="B442" s="295" t="s">
        <v>2876</v>
      </c>
      <c r="C442" s="295" t="s">
        <v>2877</v>
      </c>
      <c r="D442" s="295" t="s">
        <v>2878</v>
      </c>
      <c r="E442" s="305">
        <v>160</v>
      </c>
      <c r="F442" s="294"/>
      <c r="G442" s="323" t="s">
        <v>2227</v>
      </c>
      <c r="H442" s="352">
        <v>12.78</v>
      </c>
      <c r="J442" s="359"/>
    </row>
    <row r="443" spans="1:10" x14ac:dyDescent="0.25">
      <c r="A443" s="305">
        <v>8802</v>
      </c>
      <c r="B443" s="295" t="s">
        <v>2879</v>
      </c>
      <c r="C443" s="295" t="s">
        <v>2880</v>
      </c>
      <c r="D443" s="295" t="s">
        <v>2881</v>
      </c>
      <c r="E443" s="305">
        <v>234</v>
      </c>
      <c r="F443" s="294"/>
      <c r="G443" s="323" t="s">
        <v>2227</v>
      </c>
      <c r="H443" s="352">
        <v>17.91</v>
      </c>
      <c r="J443" s="359"/>
    </row>
    <row r="444" spans="1:10" ht="30" x14ac:dyDescent="0.25">
      <c r="A444" s="305">
        <v>8803</v>
      </c>
      <c r="B444" s="295" t="s">
        <v>2882</v>
      </c>
      <c r="C444" s="295" t="s">
        <v>2883</v>
      </c>
      <c r="D444" s="295" t="s">
        <v>2884</v>
      </c>
      <c r="E444" s="305">
        <v>260</v>
      </c>
      <c r="F444" s="294"/>
      <c r="G444" s="323" t="s">
        <v>2110</v>
      </c>
      <c r="H444" s="352">
        <v>21.1</v>
      </c>
      <c r="J444" s="359"/>
    </row>
    <row r="445" spans="1:10" ht="30" x14ac:dyDescent="0.25">
      <c r="A445" s="305">
        <v>8804</v>
      </c>
      <c r="B445" s="295" t="s">
        <v>2885</v>
      </c>
      <c r="C445" s="295" t="s">
        <v>2886</v>
      </c>
      <c r="D445" s="295" t="s">
        <v>2881</v>
      </c>
      <c r="E445" s="305">
        <v>300</v>
      </c>
      <c r="F445" s="294"/>
      <c r="G445" s="323" t="s">
        <v>2227</v>
      </c>
      <c r="H445" s="352">
        <v>23.22</v>
      </c>
      <c r="J445" s="359"/>
    </row>
    <row r="446" spans="1:10" ht="30" x14ac:dyDescent="0.25">
      <c r="A446" s="311">
        <v>8805</v>
      </c>
      <c r="B446" s="295" t="s">
        <v>2887</v>
      </c>
      <c r="C446" s="295" t="s">
        <v>2888</v>
      </c>
      <c r="D446" s="295" t="s">
        <v>2889</v>
      </c>
      <c r="E446" s="311">
        <v>300</v>
      </c>
      <c r="F446" s="292"/>
      <c r="G446" s="323" t="s">
        <v>3242</v>
      </c>
      <c r="H446" s="352">
        <v>24.85</v>
      </c>
      <c r="J446" s="359"/>
    </row>
    <row r="447" spans="1:10" x14ac:dyDescent="0.25">
      <c r="A447" s="311">
        <v>8806</v>
      </c>
      <c r="B447" s="295" t="s">
        <v>2890</v>
      </c>
      <c r="C447" s="295" t="s">
        <v>2891</v>
      </c>
      <c r="D447" s="295" t="s">
        <v>2892</v>
      </c>
      <c r="E447" s="311">
        <v>165</v>
      </c>
      <c r="F447" s="292"/>
      <c r="G447" s="323" t="s">
        <v>2910</v>
      </c>
      <c r="H447" s="352">
        <v>14.32</v>
      </c>
      <c r="J447" s="359"/>
    </row>
    <row r="448" spans="1:10" x14ac:dyDescent="0.25">
      <c r="A448" s="311">
        <v>8807</v>
      </c>
      <c r="B448" s="295" t="s">
        <v>2893</v>
      </c>
      <c r="C448" s="295" t="s">
        <v>2894</v>
      </c>
      <c r="D448" s="295" t="s">
        <v>2895</v>
      </c>
      <c r="E448" s="311">
        <v>285</v>
      </c>
      <c r="F448" s="293" t="s">
        <v>2896</v>
      </c>
      <c r="G448" s="323" t="s">
        <v>3243</v>
      </c>
      <c r="H448" s="352">
        <v>22.64</v>
      </c>
      <c r="J448" s="359"/>
    </row>
    <row r="449" spans="1:10" x14ac:dyDescent="0.25">
      <c r="A449" s="318">
        <v>8808</v>
      </c>
      <c r="B449" s="295" t="s">
        <v>2897</v>
      </c>
      <c r="C449" s="295" t="s">
        <v>2898</v>
      </c>
      <c r="D449" s="295" t="s">
        <v>2899</v>
      </c>
      <c r="E449" s="311">
        <v>340</v>
      </c>
      <c r="F449" s="293" t="s">
        <v>2896</v>
      </c>
      <c r="G449" s="323" t="s">
        <v>3244</v>
      </c>
      <c r="H449" s="352">
        <v>22.99</v>
      </c>
      <c r="J449" s="359"/>
    </row>
    <row r="450" spans="1:10" ht="30" x14ac:dyDescent="0.25">
      <c r="A450" s="311">
        <v>8809</v>
      </c>
      <c r="B450" s="295" t="s">
        <v>2900</v>
      </c>
      <c r="C450" s="295" t="s">
        <v>2901</v>
      </c>
      <c r="D450" s="295" t="s">
        <v>2895</v>
      </c>
      <c r="E450" s="311">
        <v>360</v>
      </c>
      <c r="F450" s="293" t="s">
        <v>2896</v>
      </c>
      <c r="G450" s="323" t="s">
        <v>2949</v>
      </c>
      <c r="H450" s="352">
        <v>26.55</v>
      </c>
      <c r="J450" s="359"/>
    </row>
    <row r="451" spans="1:10" ht="30" x14ac:dyDescent="0.25">
      <c r="A451" s="311">
        <v>8810</v>
      </c>
      <c r="B451" s="295" t="s">
        <v>2902</v>
      </c>
      <c r="C451" s="295" t="s">
        <v>2903</v>
      </c>
      <c r="D451" s="295" t="s">
        <v>2904</v>
      </c>
      <c r="E451" s="311">
        <v>362</v>
      </c>
      <c r="F451" s="293" t="s">
        <v>2896</v>
      </c>
      <c r="G451" s="323" t="s">
        <v>2949</v>
      </c>
      <c r="H451" s="352">
        <v>26.82</v>
      </c>
      <c r="J451" s="359"/>
    </row>
    <row r="452" spans="1:10" ht="30" x14ac:dyDescent="0.25">
      <c r="A452" s="311">
        <v>8811</v>
      </c>
      <c r="B452" s="295" t="s">
        <v>2905</v>
      </c>
      <c r="C452" s="295" t="s">
        <v>2906</v>
      </c>
      <c r="D452" s="295" t="s">
        <v>2907</v>
      </c>
      <c r="E452" s="311">
        <v>362</v>
      </c>
      <c r="F452" s="293" t="s">
        <v>2896</v>
      </c>
      <c r="G452" s="323" t="s">
        <v>2910</v>
      </c>
      <c r="H452" s="352">
        <v>27.55</v>
      </c>
      <c r="J452" s="359"/>
    </row>
    <row r="453" spans="1:10" ht="14.45" customHeight="1" x14ac:dyDescent="0.25">
      <c r="A453" s="311">
        <v>8820</v>
      </c>
      <c r="B453" s="295" t="s">
        <v>2908</v>
      </c>
      <c r="C453" s="295" t="s">
        <v>2909</v>
      </c>
      <c r="D453" s="296"/>
      <c r="E453" s="311">
        <v>0</v>
      </c>
      <c r="F453" s="292"/>
      <c r="G453" s="323" t="s">
        <v>2910</v>
      </c>
      <c r="H453" s="352">
        <v>1.75</v>
      </c>
      <c r="J453" s="359"/>
    </row>
    <row r="454" spans="1:10" ht="30" x14ac:dyDescent="0.25">
      <c r="A454" s="311">
        <v>8821</v>
      </c>
      <c r="B454" s="295" t="s">
        <v>3245</v>
      </c>
      <c r="C454" s="295" t="s">
        <v>2911</v>
      </c>
      <c r="D454" s="296"/>
      <c r="E454" s="311">
        <v>0</v>
      </c>
      <c r="F454" s="294"/>
      <c r="G454" s="323" t="s">
        <v>2949</v>
      </c>
      <c r="H454" s="352">
        <v>1.56</v>
      </c>
      <c r="J454" s="359"/>
    </row>
    <row r="455" spans="1:10" ht="45" x14ac:dyDescent="0.25">
      <c r="A455" s="311">
        <v>8822</v>
      </c>
      <c r="B455" s="295" t="s">
        <v>2912</v>
      </c>
      <c r="C455" s="296" t="s">
        <v>2913</v>
      </c>
      <c r="D455" s="296"/>
      <c r="E455" s="311">
        <v>230</v>
      </c>
      <c r="F455" s="294"/>
      <c r="G455" s="323" t="s">
        <v>2910</v>
      </c>
      <c r="H455" s="352">
        <v>53.22</v>
      </c>
      <c r="J455" s="359"/>
    </row>
    <row r="456" spans="1:10" ht="30" x14ac:dyDescent="0.25">
      <c r="A456" s="311">
        <v>8823</v>
      </c>
      <c r="B456" s="295" t="s">
        <v>2914</v>
      </c>
      <c r="C456" s="295" t="s">
        <v>2915</v>
      </c>
      <c r="D456" s="296"/>
      <c r="E456" s="311">
        <v>700</v>
      </c>
      <c r="F456" s="292"/>
      <c r="G456" s="323" t="s">
        <v>2910</v>
      </c>
      <c r="H456" s="352">
        <v>118.5</v>
      </c>
      <c r="J456" s="359"/>
    </row>
    <row r="457" spans="1:10" x14ac:dyDescent="0.25">
      <c r="A457" s="311">
        <v>8824</v>
      </c>
      <c r="B457" s="295" t="s">
        <v>2916</v>
      </c>
      <c r="C457" s="295" t="s">
        <v>2917</v>
      </c>
      <c r="D457" s="296"/>
      <c r="E457" s="295" t="s">
        <v>2918</v>
      </c>
      <c r="F457" s="292"/>
      <c r="G457" s="323" t="s">
        <v>3242</v>
      </c>
      <c r="H457" s="352">
        <v>64.790000000000006</v>
      </c>
      <c r="J457" s="359"/>
    </row>
    <row r="458" spans="1:10" ht="30" x14ac:dyDescent="0.25">
      <c r="A458" s="311">
        <v>8825</v>
      </c>
      <c r="B458" s="295" t="s">
        <v>2919</v>
      </c>
      <c r="C458" s="295" t="s">
        <v>2920</v>
      </c>
      <c r="D458" s="296"/>
      <c r="E458" s="295" t="s">
        <v>2921</v>
      </c>
      <c r="F458" s="292"/>
      <c r="G458" s="323" t="s">
        <v>2910</v>
      </c>
      <c r="H458" s="352">
        <v>128.66999999999999</v>
      </c>
      <c r="J458" s="359"/>
    </row>
    <row r="459" spans="1:10" x14ac:dyDescent="0.25">
      <c r="A459" s="311">
        <v>8840</v>
      </c>
      <c r="B459" s="295" t="s">
        <v>3246</v>
      </c>
      <c r="C459" s="295" t="s">
        <v>2922</v>
      </c>
      <c r="D459" s="295" t="s">
        <v>2923</v>
      </c>
      <c r="E459" s="295" t="s">
        <v>2924</v>
      </c>
      <c r="F459" s="292"/>
      <c r="G459" s="323" t="s">
        <v>3243</v>
      </c>
      <c r="H459" s="352">
        <v>40.19</v>
      </c>
      <c r="J459" s="359"/>
    </row>
    <row r="460" spans="1:10" ht="45" x14ac:dyDescent="0.25">
      <c r="A460" s="311">
        <v>8841</v>
      </c>
      <c r="B460" s="295" t="s">
        <v>2925</v>
      </c>
      <c r="C460" s="295" t="s">
        <v>2926</v>
      </c>
      <c r="D460" s="296"/>
      <c r="E460" s="311">
        <v>200</v>
      </c>
      <c r="F460" s="294"/>
      <c r="G460" s="323" t="s">
        <v>3247</v>
      </c>
      <c r="H460" s="352">
        <v>32.01</v>
      </c>
      <c r="J460" s="359"/>
    </row>
    <row r="461" spans="1:10" ht="30" x14ac:dyDescent="0.25">
      <c r="A461" s="311">
        <v>8842</v>
      </c>
      <c r="B461" s="295" t="s">
        <v>2927</v>
      </c>
      <c r="C461" s="295" t="s">
        <v>2928</v>
      </c>
      <c r="D461" s="296"/>
      <c r="E461" s="311">
        <v>0</v>
      </c>
      <c r="F461" s="293" t="s">
        <v>2929</v>
      </c>
      <c r="G461" s="323" t="s">
        <v>2910</v>
      </c>
      <c r="H461" s="352">
        <v>14.73</v>
      </c>
      <c r="J461" s="359"/>
    </row>
    <row r="462" spans="1:10" ht="30" x14ac:dyDescent="0.25">
      <c r="A462" s="311">
        <v>8843</v>
      </c>
      <c r="B462" s="295" t="s">
        <v>2930</v>
      </c>
      <c r="C462" s="295" t="s">
        <v>2931</v>
      </c>
      <c r="D462" s="296"/>
      <c r="E462" s="311">
        <v>0</v>
      </c>
      <c r="F462" s="293" t="s">
        <v>2929</v>
      </c>
      <c r="G462" s="323" t="s">
        <v>2910</v>
      </c>
      <c r="H462" s="352">
        <v>13.87</v>
      </c>
      <c r="J462" s="359"/>
    </row>
    <row r="463" spans="1:10" ht="30" x14ac:dyDescent="0.25">
      <c r="A463" s="318">
        <v>8844</v>
      </c>
      <c r="B463" s="295" t="s">
        <v>2932</v>
      </c>
      <c r="C463" s="295" t="s">
        <v>2933</v>
      </c>
      <c r="D463" s="295" t="s">
        <v>2934</v>
      </c>
      <c r="E463" s="311">
        <v>400</v>
      </c>
      <c r="F463" s="292"/>
      <c r="G463" s="323" t="s">
        <v>3244</v>
      </c>
      <c r="H463" s="352">
        <v>86.1</v>
      </c>
      <c r="J463" s="359"/>
    </row>
    <row r="464" spans="1:10" ht="30" x14ac:dyDescent="0.25">
      <c r="A464" s="311">
        <v>8845</v>
      </c>
      <c r="B464" s="295" t="s">
        <v>2935</v>
      </c>
      <c r="C464" s="295" t="s">
        <v>2936</v>
      </c>
      <c r="D464" s="295" t="s">
        <v>2937</v>
      </c>
      <c r="E464" s="311">
        <v>340</v>
      </c>
      <c r="F464" s="292"/>
      <c r="G464" s="323" t="s">
        <v>2949</v>
      </c>
      <c r="H464" s="352">
        <v>31.55</v>
      </c>
      <c r="J464" s="359"/>
    </row>
    <row r="465" spans="1:10" ht="45" x14ac:dyDescent="0.25">
      <c r="A465" s="318">
        <v>8846</v>
      </c>
      <c r="B465" s="295" t="s">
        <v>2938</v>
      </c>
      <c r="C465" s="296" t="s">
        <v>3248</v>
      </c>
      <c r="D465" s="295" t="s">
        <v>2939</v>
      </c>
      <c r="E465" s="311">
        <v>340</v>
      </c>
      <c r="F465" s="294"/>
      <c r="G465" s="323" t="s">
        <v>3244</v>
      </c>
      <c r="H465" s="352">
        <v>20.329999999999998</v>
      </c>
      <c r="J465" s="359"/>
    </row>
    <row r="466" spans="1:10" ht="45" x14ac:dyDescent="0.25">
      <c r="A466" s="311">
        <v>8847</v>
      </c>
      <c r="B466" s="295" t="s">
        <v>2940</v>
      </c>
      <c r="C466" s="296" t="s">
        <v>2941</v>
      </c>
      <c r="D466" s="295" t="s">
        <v>2942</v>
      </c>
      <c r="E466" s="311">
        <v>0</v>
      </c>
      <c r="F466" s="298" t="s">
        <v>2943</v>
      </c>
      <c r="G466" s="323" t="s">
        <v>2910</v>
      </c>
      <c r="H466" s="352">
        <v>31.69</v>
      </c>
      <c r="J466" s="359"/>
    </row>
    <row r="467" spans="1:10" ht="45" x14ac:dyDescent="0.25">
      <c r="A467" s="311">
        <v>8848</v>
      </c>
      <c r="B467" s="295" t="s">
        <v>2944</v>
      </c>
      <c r="C467" s="296" t="s">
        <v>3249</v>
      </c>
      <c r="D467" s="296"/>
      <c r="E467" s="311">
        <v>310</v>
      </c>
      <c r="F467" s="294"/>
      <c r="G467" s="323" t="s">
        <v>2910</v>
      </c>
      <c r="H467" s="352">
        <v>50.69</v>
      </c>
      <c r="J467" s="359"/>
    </row>
    <row r="468" spans="1:10" ht="45" x14ac:dyDescent="0.25">
      <c r="A468" s="311">
        <v>8849</v>
      </c>
      <c r="B468" s="295" t="s">
        <v>2945</v>
      </c>
      <c r="C468" s="296" t="s">
        <v>3250</v>
      </c>
      <c r="D468" s="296"/>
      <c r="E468" s="311">
        <v>280</v>
      </c>
      <c r="F468" s="298" t="s">
        <v>2946</v>
      </c>
      <c r="G468" s="323" t="s">
        <v>2910</v>
      </c>
      <c r="H468" s="352">
        <v>55.37</v>
      </c>
      <c r="J468" s="359"/>
    </row>
    <row r="469" spans="1:10" ht="30" x14ac:dyDescent="0.25">
      <c r="A469" s="311">
        <v>8850</v>
      </c>
      <c r="B469" s="295" t="s">
        <v>3251</v>
      </c>
      <c r="C469" s="295" t="s">
        <v>2947</v>
      </c>
      <c r="D469" s="296"/>
      <c r="E469" s="311">
        <v>260</v>
      </c>
      <c r="F469" s="292"/>
      <c r="G469" s="323" t="s">
        <v>2910</v>
      </c>
      <c r="H469" s="352">
        <v>47.12</v>
      </c>
      <c r="J469" s="359"/>
    </row>
    <row r="470" spans="1:10" ht="30" x14ac:dyDescent="0.25">
      <c r="A470" s="311">
        <v>8851</v>
      </c>
      <c r="B470" s="295" t="s">
        <v>2948</v>
      </c>
      <c r="C470" s="296" t="s">
        <v>3252</v>
      </c>
      <c r="D470" s="296"/>
      <c r="E470" s="311">
        <v>230</v>
      </c>
      <c r="F470" s="298" t="s">
        <v>3253</v>
      </c>
      <c r="G470" s="323" t="s">
        <v>2949</v>
      </c>
      <c r="H470" s="352">
        <v>42.78</v>
      </c>
      <c r="J470" s="359"/>
    </row>
    <row r="471" spans="1:10" ht="45" x14ac:dyDescent="0.25">
      <c r="A471" s="311">
        <v>8852</v>
      </c>
      <c r="B471" s="295" t="s">
        <v>3254</v>
      </c>
      <c r="C471" s="296" t="s">
        <v>2950</v>
      </c>
      <c r="D471" s="296"/>
      <c r="E471" s="311">
        <v>410</v>
      </c>
      <c r="F471" s="294"/>
      <c r="G471" s="323" t="s">
        <v>2910</v>
      </c>
      <c r="H471" s="352">
        <v>68.040000000000006</v>
      </c>
      <c r="J471" s="359"/>
    </row>
    <row r="472" spans="1:10" ht="30" x14ac:dyDescent="0.25">
      <c r="A472" s="318">
        <v>8853</v>
      </c>
      <c r="B472" s="295" t="s">
        <v>2951</v>
      </c>
      <c r="C472" s="295" t="s">
        <v>2952</v>
      </c>
      <c r="D472" s="296"/>
      <c r="E472" s="311">
        <v>410</v>
      </c>
      <c r="F472" s="294"/>
      <c r="G472" s="323" t="s">
        <v>2949</v>
      </c>
      <c r="H472" s="352">
        <v>45.89</v>
      </c>
      <c r="J472" s="359"/>
    </row>
    <row r="473" spans="1:10" ht="14.45" customHeight="1" x14ac:dyDescent="0.25">
      <c r="A473" s="311">
        <v>8854</v>
      </c>
      <c r="B473" s="295" t="s">
        <v>2953</v>
      </c>
      <c r="C473" s="295" t="s">
        <v>2954</v>
      </c>
      <c r="D473" s="296"/>
      <c r="E473" s="295" t="s">
        <v>2955</v>
      </c>
      <c r="F473" s="294"/>
      <c r="G473" s="323" t="s">
        <v>2910</v>
      </c>
      <c r="H473" s="352">
        <v>98.84</v>
      </c>
      <c r="J473" s="359"/>
    </row>
    <row r="474" spans="1:10" ht="45" x14ac:dyDescent="0.25">
      <c r="A474" s="311">
        <v>8870</v>
      </c>
      <c r="B474" s="295" t="s">
        <v>2956</v>
      </c>
      <c r="C474" s="296" t="s">
        <v>2957</v>
      </c>
      <c r="D474" s="296" t="s">
        <v>3255</v>
      </c>
      <c r="E474" s="312">
        <v>13.5</v>
      </c>
      <c r="F474" s="294"/>
      <c r="G474" s="323" t="s">
        <v>3243</v>
      </c>
      <c r="H474" s="352">
        <v>11.11</v>
      </c>
      <c r="J474" s="359"/>
    </row>
    <row r="475" spans="1:10" x14ac:dyDescent="0.25">
      <c r="A475" s="311">
        <v>8871</v>
      </c>
      <c r="B475" s="295" t="s">
        <v>2958</v>
      </c>
      <c r="C475" s="295" t="s">
        <v>2959</v>
      </c>
      <c r="D475" s="296"/>
      <c r="E475" s="296"/>
      <c r="F475" s="292"/>
      <c r="G475" s="323" t="s">
        <v>2949</v>
      </c>
      <c r="H475" s="352">
        <v>6.93</v>
      </c>
      <c r="J475" s="359"/>
    </row>
    <row r="476" spans="1:10" ht="30" x14ac:dyDescent="0.25">
      <c r="A476" s="311">
        <v>8872</v>
      </c>
      <c r="B476" s="295" t="s">
        <v>2960</v>
      </c>
      <c r="C476" s="295" t="s">
        <v>2961</v>
      </c>
      <c r="D476" s="295" t="s">
        <v>3256</v>
      </c>
      <c r="E476" s="295" t="s">
        <v>2962</v>
      </c>
      <c r="F476" s="292"/>
      <c r="G476" s="323" t="s">
        <v>2910</v>
      </c>
      <c r="H476" s="352">
        <v>49.42</v>
      </c>
      <c r="J476" s="359"/>
    </row>
    <row r="477" spans="1:10" ht="45" x14ac:dyDescent="0.25">
      <c r="A477" s="318">
        <v>8900</v>
      </c>
      <c r="B477" s="295" t="s">
        <v>2963</v>
      </c>
      <c r="C477" s="295" t="s">
        <v>2964</v>
      </c>
      <c r="D477" s="296"/>
      <c r="E477" s="311">
        <v>420</v>
      </c>
      <c r="F477" s="294"/>
      <c r="G477" s="323" t="s">
        <v>2949</v>
      </c>
      <c r="H477" s="352">
        <v>467</v>
      </c>
      <c r="J477" s="359"/>
    </row>
    <row r="478" spans="1:10" ht="45" x14ac:dyDescent="0.25">
      <c r="A478" s="311">
        <v>8901</v>
      </c>
      <c r="B478" s="295" t="s">
        <v>2965</v>
      </c>
      <c r="C478" s="295" t="s">
        <v>2966</v>
      </c>
      <c r="D478" s="296"/>
      <c r="E478" s="311">
        <v>420</v>
      </c>
      <c r="F478" s="294"/>
      <c r="G478" s="323" t="s">
        <v>2910</v>
      </c>
      <c r="H478" s="352">
        <v>489</v>
      </c>
      <c r="J478" s="359"/>
    </row>
    <row r="479" spans="1:10" ht="30" x14ac:dyDescent="0.25">
      <c r="A479" s="311">
        <v>8902</v>
      </c>
      <c r="B479" s="295" t="s">
        <v>2965</v>
      </c>
      <c r="C479" s="295" t="s">
        <v>2967</v>
      </c>
      <c r="D479" s="296"/>
      <c r="E479" s="311">
        <v>650</v>
      </c>
      <c r="F479" s="298" t="s">
        <v>2968</v>
      </c>
      <c r="G479" s="323" t="s">
        <v>2910</v>
      </c>
      <c r="H479" s="352">
        <v>575</v>
      </c>
      <c r="J479" s="359"/>
    </row>
    <row r="480" spans="1:10" ht="30" x14ac:dyDescent="0.25">
      <c r="A480" s="311">
        <v>8903</v>
      </c>
      <c r="B480" s="295" t="s">
        <v>2965</v>
      </c>
      <c r="C480" s="295" t="s">
        <v>2969</v>
      </c>
      <c r="D480" s="296"/>
      <c r="E480" s="311">
        <v>650</v>
      </c>
      <c r="F480" s="293" t="s">
        <v>2970</v>
      </c>
      <c r="G480" s="323" t="s">
        <v>3243</v>
      </c>
      <c r="H480" s="352">
        <v>585.47</v>
      </c>
      <c r="J480" s="359"/>
    </row>
    <row r="481" spans="1:10" ht="45" x14ac:dyDescent="0.25">
      <c r="A481" s="311">
        <v>8904</v>
      </c>
      <c r="B481" s="295" t="s">
        <v>2965</v>
      </c>
      <c r="C481" s="296" t="s">
        <v>3257</v>
      </c>
      <c r="D481" s="296"/>
      <c r="E481" s="311">
        <v>450</v>
      </c>
      <c r="F481" s="298" t="s">
        <v>3258</v>
      </c>
      <c r="G481" s="323" t="s">
        <v>2910</v>
      </c>
      <c r="H481" s="352">
        <v>763.3</v>
      </c>
      <c r="J481" s="359"/>
    </row>
    <row r="482" spans="1:10" ht="30" x14ac:dyDescent="0.25">
      <c r="A482" s="311">
        <v>8905</v>
      </c>
      <c r="B482" s="295" t="s">
        <v>2965</v>
      </c>
      <c r="C482" s="295" t="s">
        <v>2971</v>
      </c>
      <c r="D482" s="296"/>
      <c r="E482" s="311">
        <v>250</v>
      </c>
      <c r="F482" s="292"/>
      <c r="G482" s="323" t="s">
        <v>3243</v>
      </c>
      <c r="H482" s="352">
        <v>625.35</v>
      </c>
      <c r="J482" s="359"/>
    </row>
    <row r="483" spans="1:10" x14ac:dyDescent="0.25">
      <c r="A483" s="318">
        <v>8906</v>
      </c>
      <c r="B483" s="295" t="s">
        <v>2972</v>
      </c>
      <c r="C483" s="295" t="s">
        <v>2973</v>
      </c>
      <c r="D483" s="296"/>
      <c r="E483" s="311">
        <v>310</v>
      </c>
      <c r="F483" s="292"/>
      <c r="G483" s="323" t="s">
        <v>3243</v>
      </c>
      <c r="H483" s="352">
        <v>476.6</v>
      </c>
      <c r="J483" s="359"/>
    </row>
    <row r="484" spans="1:10" ht="45" x14ac:dyDescent="0.25">
      <c r="A484" s="311">
        <v>8907</v>
      </c>
      <c r="B484" s="295" t="s">
        <v>2974</v>
      </c>
      <c r="C484" s="296" t="s">
        <v>3259</v>
      </c>
      <c r="D484" s="296"/>
      <c r="E484" s="311">
        <v>350</v>
      </c>
      <c r="F484" s="294"/>
      <c r="G484" s="323" t="s">
        <v>2910</v>
      </c>
      <c r="H484" s="352">
        <v>507.2</v>
      </c>
      <c r="J484" s="359"/>
    </row>
    <row r="485" spans="1:10" ht="45" x14ac:dyDescent="0.25">
      <c r="A485" s="311">
        <v>8908</v>
      </c>
      <c r="B485" s="295" t="s">
        <v>2975</v>
      </c>
      <c r="C485" s="295" t="s">
        <v>2976</v>
      </c>
      <c r="D485" s="295" t="s">
        <v>2977</v>
      </c>
      <c r="E485" s="302">
        <v>1890</v>
      </c>
      <c r="F485" s="293" t="s">
        <v>2978</v>
      </c>
      <c r="G485" s="323" t="s">
        <v>2910</v>
      </c>
      <c r="H485" s="352">
        <v>2974.45</v>
      </c>
      <c r="J485" s="359"/>
    </row>
    <row r="486" spans="1:10" ht="45" x14ac:dyDescent="0.25">
      <c r="A486" s="311">
        <v>8909</v>
      </c>
      <c r="B486" s="295" t="s">
        <v>2979</v>
      </c>
      <c r="C486" s="295" t="s">
        <v>2980</v>
      </c>
      <c r="D486" s="295" t="s">
        <v>2981</v>
      </c>
      <c r="E486" s="302">
        <v>1890</v>
      </c>
      <c r="F486" s="293" t="s">
        <v>2982</v>
      </c>
      <c r="G486" s="323" t="s">
        <v>2910</v>
      </c>
      <c r="H486" s="352">
        <v>5559.04</v>
      </c>
      <c r="J486" s="359"/>
    </row>
    <row r="487" spans="1:10" ht="30" x14ac:dyDescent="0.25">
      <c r="A487" s="311">
        <v>8910</v>
      </c>
      <c r="B487" s="295" t="s">
        <v>3260</v>
      </c>
      <c r="C487" s="295" t="s">
        <v>2983</v>
      </c>
      <c r="D487" s="295" t="s">
        <v>2984</v>
      </c>
      <c r="E487" s="311">
        <v>2850</v>
      </c>
      <c r="F487" s="293" t="s">
        <v>2985</v>
      </c>
      <c r="G487" s="323" t="s">
        <v>2910</v>
      </c>
      <c r="H487" s="352">
        <v>10857.5</v>
      </c>
      <c r="J487" s="359"/>
    </row>
    <row r="488" spans="1:10" ht="30" x14ac:dyDescent="0.25">
      <c r="A488" s="311">
        <v>8911</v>
      </c>
      <c r="B488" s="295" t="s">
        <v>2986</v>
      </c>
      <c r="C488" s="295" t="s">
        <v>2987</v>
      </c>
      <c r="D488" s="295" t="s">
        <v>2988</v>
      </c>
      <c r="E488" s="311">
        <v>675</v>
      </c>
      <c r="F488" s="293" t="s">
        <v>2989</v>
      </c>
      <c r="G488" s="323" t="s">
        <v>2910</v>
      </c>
      <c r="H488" s="352">
        <v>620.38</v>
      </c>
      <c r="J488" s="359"/>
    </row>
    <row r="489" spans="1:10" ht="30" x14ac:dyDescent="0.25">
      <c r="A489" s="311">
        <v>8912</v>
      </c>
      <c r="B489" s="295" t="s">
        <v>2990</v>
      </c>
      <c r="C489" s="295" t="s">
        <v>2991</v>
      </c>
      <c r="D489" s="295" t="s">
        <v>2988</v>
      </c>
      <c r="E489" s="311">
        <v>420</v>
      </c>
      <c r="F489" s="293" t="s">
        <v>3261</v>
      </c>
      <c r="G489" s="323" t="s">
        <v>2910</v>
      </c>
      <c r="H489" s="352">
        <v>607.91999999999996</v>
      </c>
      <c r="J489" s="359"/>
    </row>
    <row r="490" spans="1:10" x14ac:dyDescent="0.25">
      <c r="A490" s="311">
        <v>8913</v>
      </c>
      <c r="B490" s="295" t="s">
        <v>2965</v>
      </c>
      <c r="C490" s="295" t="s">
        <v>2992</v>
      </c>
      <c r="D490" s="296"/>
      <c r="E490" s="311">
        <v>726</v>
      </c>
      <c r="F490" s="292"/>
      <c r="G490" s="323" t="s">
        <v>2910</v>
      </c>
      <c r="H490" s="352">
        <v>570.24</v>
      </c>
      <c r="J490" s="359"/>
    </row>
    <row r="491" spans="1:10" ht="30" x14ac:dyDescent="0.25">
      <c r="A491" s="318">
        <v>8914</v>
      </c>
      <c r="B491" s="295" t="s">
        <v>2993</v>
      </c>
      <c r="C491" s="295" t="s">
        <v>2994</v>
      </c>
      <c r="D491" s="296"/>
      <c r="E491" s="311">
        <v>669</v>
      </c>
      <c r="F491" s="294"/>
      <c r="G491" s="323" t="s">
        <v>3243</v>
      </c>
      <c r="H491" s="352">
        <v>1318.11</v>
      </c>
      <c r="J491" s="359"/>
    </row>
    <row r="492" spans="1:10" ht="30" x14ac:dyDescent="0.25">
      <c r="A492" s="311">
        <v>8915</v>
      </c>
      <c r="B492" s="295" t="s">
        <v>2995</v>
      </c>
      <c r="C492" s="295" t="s">
        <v>2996</v>
      </c>
      <c r="D492" s="296"/>
      <c r="E492" s="311">
        <v>850</v>
      </c>
      <c r="F492" s="292"/>
      <c r="G492" s="323" t="s">
        <v>2949</v>
      </c>
      <c r="H492" s="352">
        <v>738.12</v>
      </c>
      <c r="J492" s="359"/>
    </row>
    <row r="493" spans="1:10" ht="30" x14ac:dyDescent="0.25">
      <c r="A493" s="311">
        <v>8916</v>
      </c>
      <c r="B493" s="295" t="s">
        <v>2997</v>
      </c>
      <c r="C493" s="295" t="s">
        <v>2998</v>
      </c>
      <c r="D493" s="296"/>
      <c r="E493" s="311">
        <v>550</v>
      </c>
      <c r="F493" s="294"/>
      <c r="G493" s="323" t="s">
        <v>2949</v>
      </c>
      <c r="H493" s="352">
        <v>1108.33</v>
      </c>
      <c r="J493" s="359"/>
    </row>
    <row r="494" spans="1:10" x14ac:dyDescent="0.25">
      <c r="A494" s="311">
        <v>8917</v>
      </c>
      <c r="B494" s="295" t="s">
        <v>3262</v>
      </c>
      <c r="C494" s="295" t="s">
        <v>2999</v>
      </c>
      <c r="D494" s="296"/>
      <c r="E494" s="311">
        <v>290</v>
      </c>
      <c r="F494" s="294"/>
      <c r="G494" s="323" t="s">
        <v>2910</v>
      </c>
      <c r="H494" s="352">
        <v>466.67</v>
      </c>
      <c r="J494" s="359"/>
    </row>
    <row r="495" spans="1:10" ht="30" x14ac:dyDescent="0.25">
      <c r="A495" s="318">
        <v>8918</v>
      </c>
      <c r="B495" s="295" t="s">
        <v>3000</v>
      </c>
      <c r="C495" s="295" t="s">
        <v>3263</v>
      </c>
      <c r="D495" s="296"/>
      <c r="E495" s="302">
        <v>1100</v>
      </c>
      <c r="F495" s="293" t="s">
        <v>3001</v>
      </c>
      <c r="G495" s="323" t="s">
        <v>2949</v>
      </c>
      <c r="H495" s="352">
        <v>1376.74</v>
      </c>
      <c r="J495" s="359"/>
    </row>
    <row r="496" spans="1:10" ht="30" x14ac:dyDescent="0.25">
      <c r="A496" s="305">
        <v>8943</v>
      </c>
      <c r="B496" s="295" t="s">
        <v>3002</v>
      </c>
      <c r="C496" s="295" t="s">
        <v>3003</v>
      </c>
      <c r="D496" s="296"/>
      <c r="E496" s="305">
        <v>30</v>
      </c>
      <c r="F496" s="297" t="s">
        <v>3004</v>
      </c>
      <c r="G496" s="323" t="s">
        <v>2555</v>
      </c>
      <c r="H496" s="352">
        <v>20.16</v>
      </c>
      <c r="J496" s="359"/>
    </row>
    <row r="497" spans="1:10" ht="30" x14ac:dyDescent="0.25">
      <c r="A497" s="305">
        <v>8944</v>
      </c>
      <c r="B497" s="295" t="s">
        <v>3264</v>
      </c>
      <c r="C497" s="295" t="s">
        <v>3005</v>
      </c>
      <c r="D497" s="296"/>
      <c r="E497" s="296"/>
      <c r="F497" s="297" t="s">
        <v>3265</v>
      </c>
      <c r="G497" s="323" t="s">
        <v>2555</v>
      </c>
      <c r="H497" s="352">
        <v>14.84</v>
      </c>
      <c r="J497" s="359"/>
    </row>
    <row r="498" spans="1:10" ht="30" x14ac:dyDescent="0.25">
      <c r="A498" s="305">
        <v>8945</v>
      </c>
      <c r="B498" s="295" t="s">
        <v>3006</v>
      </c>
      <c r="C498" s="295" t="s">
        <v>3007</v>
      </c>
      <c r="D498" s="295" t="s">
        <v>3008</v>
      </c>
      <c r="E498" s="296"/>
      <c r="F498" s="293" t="s">
        <v>3009</v>
      </c>
      <c r="G498" s="323" t="s">
        <v>3010</v>
      </c>
      <c r="H498" s="352">
        <v>6.44</v>
      </c>
      <c r="J498" s="359"/>
    </row>
  </sheetData>
  <autoFilter ref="A2:H498" xr:uid="{13BB3965-086E-4CB0-B6FF-9171E0388ADB}"/>
  <mergeCells count="2">
    <mergeCell ref="A1:B1"/>
    <mergeCell ref="C1:G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ADED-446C-4743-BE32-6FC3C747C123}">
  <dimension ref="A1:J536"/>
  <sheetViews>
    <sheetView workbookViewId="0"/>
  </sheetViews>
  <sheetFormatPr defaultRowHeight="15" x14ac:dyDescent="0.25"/>
  <cols>
    <col min="1" max="1" width="9.140625" bestFit="1" customWidth="1"/>
    <col min="2" max="2" width="43.85546875" bestFit="1" customWidth="1"/>
    <col min="3" max="3" width="58.5703125" bestFit="1" customWidth="1"/>
    <col min="4" max="4" width="46.140625" bestFit="1" customWidth="1"/>
    <col min="5" max="5" width="9.7109375" bestFit="1" customWidth="1"/>
    <col min="6" max="6" width="79.7109375" bestFit="1" customWidth="1"/>
    <col min="7" max="7" width="4.85546875" bestFit="1" customWidth="1"/>
    <col min="8" max="8" width="10.85546875" style="362" bestFit="1" customWidth="1"/>
  </cols>
  <sheetData>
    <row r="1" spans="1:10" ht="15.75" x14ac:dyDescent="0.25">
      <c r="A1" s="360" t="s">
        <v>85</v>
      </c>
      <c r="B1" s="360" t="s">
        <v>3304</v>
      </c>
      <c r="C1" s="360" t="s">
        <v>3305</v>
      </c>
      <c r="D1" s="360" t="s">
        <v>324</v>
      </c>
      <c r="E1" s="360" t="s">
        <v>81</v>
      </c>
      <c r="F1" s="360" t="s">
        <v>3306</v>
      </c>
      <c r="G1" s="360" t="s">
        <v>83</v>
      </c>
      <c r="H1" s="361" t="s">
        <v>3307</v>
      </c>
      <c r="J1">
        <v>2021</v>
      </c>
    </row>
    <row r="2" spans="1:10" x14ac:dyDescent="0.25">
      <c r="A2">
        <v>8010</v>
      </c>
      <c r="B2" t="s">
        <v>88</v>
      </c>
      <c r="C2" t="s">
        <v>89</v>
      </c>
      <c r="D2" t="s">
        <v>90</v>
      </c>
      <c r="E2" t="s">
        <v>91</v>
      </c>
      <c r="F2" t="s">
        <v>92</v>
      </c>
      <c r="G2" t="s">
        <v>93</v>
      </c>
      <c r="H2" s="362">
        <v>1.31</v>
      </c>
    </row>
    <row r="3" spans="1:10" x14ac:dyDescent="0.25">
      <c r="A3">
        <v>8011</v>
      </c>
      <c r="B3" t="s">
        <v>88</v>
      </c>
      <c r="C3" t="s">
        <v>89</v>
      </c>
      <c r="D3" t="s">
        <v>94</v>
      </c>
      <c r="E3" t="s">
        <v>95</v>
      </c>
      <c r="F3" t="s">
        <v>92</v>
      </c>
      <c r="G3" t="s">
        <v>93</v>
      </c>
      <c r="H3" s="362">
        <v>9.67</v>
      </c>
    </row>
    <row r="4" spans="1:10" x14ac:dyDescent="0.25">
      <c r="A4">
        <v>8012</v>
      </c>
      <c r="B4" t="s">
        <v>88</v>
      </c>
      <c r="C4" t="s">
        <v>89</v>
      </c>
      <c r="D4" t="s">
        <v>96</v>
      </c>
      <c r="E4" t="s">
        <v>97</v>
      </c>
      <c r="F4" t="s">
        <v>92</v>
      </c>
      <c r="G4" t="s">
        <v>93</v>
      </c>
      <c r="H4" s="362">
        <v>11.5</v>
      </c>
    </row>
    <row r="5" spans="1:10" x14ac:dyDescent="0.25">
      <c r="A5">
        <v>8013</v>
      </c>
      <c r="B5" t="s">
        <v>88</v>
      </c>
      <c r="C5" t="s">
        <v>89</v>
      </c>
      <c r="D5" t="s">
        <v>98</v>
      </c>
      <c r="E5" t="s">
        <v>99</v>
      </c>
      <c r="F5" t="s">
        <v>92</v>
      </c>
      <c r="G5" t="s">
        <v>93</v>
      </c>
      <c r="H5" s="362">
        <v>18.649999999999999</v>
      </c>
    </row>
    <row r="6" spans="1:10" x14ac:dyDescent="0.25">
      <c r="A6">
        <v>8014</v>
      </c>
      <c r="B6" t="s">
        <v>88</v>
      </c>
      <c r="C6" t="s">
        <v>89</v>
      </c>
      <c r="D6" t="s">
        <v>100</v>
      </c>
      <c r="E6" t="s">
        <v>101</v>
      </c>
      <c r="F6" t="s">
        <v>92</v>
      </c>
      <c r="G6" t="s">
        <v>93</v>
      </c>
      <c r="H6" s="362">
        <v>36.880000000000003</v>
      </c>
    </row>
    <row r="7" spans="1:10" x14ac:dyDescent="0.25">
      <c r="A7">
        <v>8015</v>
      </c>
      <c r="B7" t="s">
        <v>88</v>
      </c>
      <c r="C7" t="s">
        <v>89</v>
      </c>
      <c r="D7" t="s">
        <v>102</v>
      </c>
      <c r="E7" t="s">
        <v>103</v>
      </c>
      <c r="F7" t="s">
        <v>92</v>
      </c>
      <c r="G7" t="s">
        <v>93</v>
      </c>
      <c r="H7" s="362">
        <v>56.3</v>
      </c>
    </row>
    <row r="8" spans="1:10" x14ac:dyDescent="0.25">
      <c r="A8">
        <v>8016</v>
      </c>
      <c r="B8" t="s">
        <v>88</v>
      </c>
      <c r="C8" t="s">
        <v>89</v>
      </c>
      <c r="D8" t="s">
        <v>3308</v>
      </c>
      <c r="E8" t="s">
        <v>105</v>
      </c>
      <c r="F8" t="s">
        <v>92</v>
      </c>
      <c r="G8" t="s">
        <v>93</v>
      </c>
      <c r="H8" s="362">
        <v>100.54</v>
      </c>
    </row>
    <row r="9" spans="1:10" x14ac:dyDescent="0.25">
      <c r="A9">
        <v>8017</v>
      </c>
      <c r="B9" t="s">
        <v>88</v>
      </c>
      <c r="C9" t="s">
        <v>89</v>
      </c>
      <c r="D9" t="s">
        <v>3309</v>
      </c>
      <c r="E9" t="s">
        <v>107</v>
      </c>
      <c r="F9" t="s">
        <v>92</v>
      </c>
      <c r="G9" t="s">
        <v>93</v>
      </c>
      <c r="H9" s="362">
        <v>103.33</v>
      </c>
    </row>
    <row r="10" spans="1:10" x14ac:dyDescent="0.25">
      <c r="A10">
        <v>8040</v>
      </c>
      <c r="B10" t="s">
        <v>108</v>
      </c>
      <c r="E10" t="s">
        <v>109</v>
      </c>
      <c r="G10" t="s">
        <v>93</v>
      </c>
      <c r="H10" s="362">
        <v>28.48</v>
      </c>
    </row>
    <row r="11" spans="1:10" x14ac:dyDescent="0.25">
      <c r="A11">
        <v>8041</v>
      </c>
      <c r="B11" t="s">
        <v>108</v>
      </c>
      <c r="E11" t="s">
        <v>110</v>
      </c>
      <c r="G11" t="s">
        <v>93</v>
      </c>
      <c r="H11" s="362">
        <v>41.76</v>
      </c>
    </row>
    <row r="12" spans="1:10" x14ac:dyDescent="0.25">
      <c r="A12">
        <v>8050</v>
      </c>
      <c r="B12" t="s">
        <v>111</v>
      </c>
      <c r="E12" t="s">
        <v>112</v>
      </c>
      <c r="F12" t="s">
        <v>113</v>
      </c>
      <c r="G12" t="s">
        <v>93</v>
      </c>
      <c r="H12" s="362">
        <v>5.65</v>
      </c>
    </row>
    <row r="13" spans="1:10" x14ac:dyDescent="0.25">
      <c r="A13">
        <v>8051</v>
      </c>
      <c r="B13" t="s">
        <v>3310</v>
      </c>
      <c r="E13" t="s">
        <v>115</v>
      </c>
      <c r="F13" t="s">
        <v>113</v>
      </c>
      <c r="G13" t="s">
        <v>93</v>
      </c>
      <c r="H13" s="362">
        <v>11.39</v>
      </c>
    </row>
    <row r="14" spans="1:10" x14ac:dyDescent="0.25">
      <c r="A14">
        <v>8052</v>
      </c>
      <c r="B14" t="s">
        <v>3311</v>
      </c>
      <c r="C14" t="s">
        <v>3312</v>
      </c>
      <c r="D14" t="s">
        <v>3313</v>
      </c>
      <c r="G14" t="s">
        <v>93</v>
      </c>
      <c r="H14" s="362">
        <v>4</v>
      </c>
    </row>
    <row r="15" spans="1:10" x14ac:dyDescent="0.25">
      <c r="A15">
        <v>8053</v>
      </c>
      <c r="B15" t="s">
        <v>3314</v>
      </c>
      <c r="C15" t="s">
        <v>3315</v>
      </c>
      <c r="D15" t="s">
        <v>3316</v>
      </c>
      <c r="G15" t="s">
        <v>93</v>
      </c>
      <c r="H15" s="362">
        <v>5.0999999999999996</v>
      </c>
    </row>
    <row r="16" spans="1:10" x14ac:dyDescent="0.25">
      <c r="A16">
        <v>8060</v>
      </c>
      <c r="B16" t="s">
        <v>116</v>
      </c>
      <c r="C16" t="s">
        <v>117</v>
      </c>
      <c r="D16" t="s">
        <v>118</v>
      </c>
      <c r="E16" t="s">
        <v>119</v>
      </c>
      <c r="G16" t="s">
        <v>93</v>
      </c>
      <c r="H16" s="362">
        <v>1.95</v>
      </c>
    </row>
    <row r="17" spans="1:8" x14ac:dyDescent="0.25">
      <c r="A17">
        <v>8061</v>
      </c>
      <c r="B17" t="s">
        <v>116</v>
      </c>
      <c r="C17" t="s">
        <v>117</v>
      </c>
      <c r="D17" t="s">
        <v>120</v>
      </c>
      <c r="E17" t="s">
        <v>121</v>
      </c>
      <c r="G17" t="s">
        <v>93</v>
      </c>
      <c r="H17" s="362">
        <v>4.34</v>
      </c>
    </row>
    <row r="18" spans="1:8" x14ac:dyDescent="0.25">
      <c r="A18">
        <v>8062</v>
      </c>
      <c r="B18" t="s">
        <v>3317</v>
      </c>
      <c r="C18" t="s">
        <v>123</v>
      </c>
      <c r="D18" t="s">
        <v>124</v>
      </c>
      <c r="E18" t="s">
        <v>121</v>
      </c>
      <c r="F18" t="s">
        <v>3318</v>
      </c>
      <c r="G18" t="s">
        <v>93</v>
      </c>
      <c r="H18" s="362">
        <v>3.29</v>
      </c>
    </row>
    <row r="19" spans="1:8" x14ac:dyDescent="0.25">
      <c r="A19">
        <v>8063</v>
      </c>
      <c r="B19" t="s">
        <v>3319</v>
      </c>
      <c r="C19" t="s">
        <v>127</v>
      </c>
      <c r="D19" t="s">
        <v>128</v>
      </c>
      <c r="E19" t="s">
        <v>129</v>
      </c>
      <c r="F19" t="s">
        <v>3320</v>
      </c>
      <c r="G19" t="s">
        <v>93</v>
      </c>
      <c r="H19" s="362">
        <v>35.68</v>
      </c>
    </row>
    <row r="20" spans="1:8" x14ac:dyDescent="0.25">
      <c r="A20">
        <v>8064</v>
      </c>
      <c r="B20" t="s">
        <v>3321</v>
      </c>
      <c r="C20" t="s">
        <v>3322</v>
      </c>
      <c r="D20" t="s">
        <v>3323</v>
      </c>
      <c r="E20">
        <v>13</v>
      </c>
      <c r="F20" t="s">
        <v>3324</v>
      </c>
      <c r="G20" t="s">
        <v>93</v>
      </c>
      <c r="H20" s="362">
        <v>5.69</v>
      </c>
    </row>
    <row r="21" spans="1:8" x14ac:dyDescent="0.25">
      <c r="A21" t="s">
        <v>3325</v>
      </c>
      <c r="B21" t="s">
        <v>3321</v>
      </c>
      <c r="C21" t="s">
        <v>3326</v>
      </c>
      <c r="D21" t="s">
        <v>3327</v>
      </c>
      <c r="E21" t="s">
        <v>129</v>
      </c>
      <c r="F21" t="s">
        <v>3328</v>
      </c>
      <c r="G21" t="s">
        <v>93</v>
      </c>
      <c r="H21" s="362">
        <v>35.270000000000003</v>
      </c>
    </row>
    <row r="22" spans="1:8" x14ac:dyDescent="0.25">
      <c r="A22">
        <v>8065</v>
      </c>
      <c r="B22" t="s">
        <v>131</v>
      </c>
      <c r="C22" t="s">
        <v>3329</v>
      </c>
      <c r="D22" t="s">
        <v>133</v>
      </c>
      <c r="E22">
        <v>300</v>
      </c>
      <c r="F22" t="s">
        <v>3330</v>
      </c>
      <c r="G22" t="s">
        <v>93</v>
      </c>
      <c r="H22" s="362">
        <v>241.89</v>
      </c>
    </row>
    <row r="23" spans="1:8" x14ac:dyDescent="0.25">
      <c r="A23">
        <v>8066</v>
      </c>
      <c r="B23" t="s">
        <v>131</v>
      </c>
      <c r="C23" t="s">
        <v>3329</v>
      </c>
      <c r="D23" t="s">
        <v>135</v>
      </c>
      <c r="E23">
        <v>24</v>
      </c>
      <c r="F23" t="s">
        <v>3331</v>
      </c>
      <c r="G23" t="s">
        <v>93</v>
      </c>
      <c r="H23" s="362">
        <v>34.299999999999997</v>
      </c>
    </row>
    <row r="24" spans="1:8" x14ac:dyDescent="0.25">
      <c r="A24">
        <v>8067</v>
      </c>
      <c r="B24" t="s">
        <v>136</v>
      </c>
      <c r="C24" t="s">
        <v>136</v>
      </c>
      <c r="D24" t="s">
        <v>3332</v>
      </c>
      <c r="E24">
        <v>45</v>
      </c>
      <c r="F24" t="s">
        <v>3333</v>
      </c>
      <c r="G24" t="s">
        <v>93</v>
      </c>
      <c r="H24" s="362">
        <v>43.8</v>
      </c>
    </row>
    <row r="25" spans="1:8" x14ac:dyDescent="0.25">
      <c r="A25" t="s">
        <v>3334</v>
      </c>
      <c r="B25" t="s">
        <v>3335</v>
      </c>
      <c r="C25" t="s">
        <v>3336</v>
      </c>
      <c r="D25" t="s">
        <v>3337</v>
      </c>
      <c r="E25">
        <v>125</v>
      </c>
      <c r="G25" t="s">
        <v>93</v>
      </c>
      <c r="H25" s="362">
        <v>93.3</v>
      </c>
    </row>
    <row r="26" spans="1:8" x14ac:dyDescent="0.25">
      <c r="A26">
        <v>8068</v>
      </c>
      <c r="B26" t="s">
        <v>3338</v>
      </c>
      <c r="C26" t="s">
        <v>3339</v>
      </c>
      <c r="D26" t="s">
        <v>3340</v>
      </c>
      <c r="G26" t="s">
        <v>93</v>
      </c>
      <c r="H26" s="362">
        <v>20.9</v>
      </c>
    </row>
    <row r="27" spans="1:8" x14ac:dyDescent="0.25">
      <c r="A27" t="s">
        <v>3341</v>
      </c>
      <c r="B27" t="s">
        <v>3338</v>
      </c>
      <c r="C27" t="s">
        <v>3342</v>
      </c>
      <c r="D27" t="s">
        <v>3343</v>
      </c>
      <c r="G27" t="s">
        <v>93</v>
      </c>
      <c r="H27" s="362">
        <v>29.14</v>
      </c>
    </row>
    <row r="28" spans="1:8" x14ac:dyDescent="0.25">
      <c r="A28" t="s">
        <v>3344</v>
      </c>
      <c r="B28" t="s">
        <v>3338</v>
      </c>
      <c r="C28" t="s">
        <v>3345</v>
      </c>
      <c r="D28" t="s">
        <v>3346</v>
      </c>
      <c r="G28" t="s">
        <v>93</v>
      </c>
      <c r="H28" s="362">
        <v>43.77</v>
      </c>
    </row>
    <row r="29" spans="1:8" x14ac:dyDescent="0.25">
      <c r="A29">
        <v>8070</v>
      </c>
      <c r="B29" t="s">
        <v>137</v>
      </c>
      <c r="E29" t="s">
        <v>138</v>
      </c>
      <c r="F29" t="s">
        <v>139</v>
      </c>
      <c r="G29" t="s">
        <v>140</v>
      </c>
      <c r="H29" s="362">
        <v>0.56000000000000005</v>
      </c>
    </row>
    <row r="30" spans="1:8" x14ac:dyDescent="0.25">
      <c r="A30">
        <v>8071</v>
      </c>
      <c r="B30" t="s">
        <v>137</v>
      </c>
      <c r="E30" t="s">
        <v>138</v>
      </c>
      <c r="F30" t="s">
        <v>141</v>
      </c>
      <c r="G30" t="s">
        <v>93</v>
      </c>
      <c r="H30" s="362">
        <v>12.6</v>
      </c>
    </row>
    <row r="31" spans="1:8" x14ac:dyDescent="0.25">
      <c r="A31">
        <v>8072</v>
      </c>
      <c r="B31" t="s">
        <v>142</v>
      </c>
      <c r="E31" t="s">
        <v>143</v>
      </c>
      <c r="F31" t="s">
        <v>144</v>
      </c>
      <c r="G31" t="s">
        <v>140</v>
      </c>
      <c r="H31" s="362">
        <v>0.56000000000000005</v>
      </c>
    </row>
    <row r="32" spans="1:8" x14ac:dyDescent="0.25">
      <c r="A32">
        <v>8073</v>
      </c>
      <c r="B32" t="s">
        <v>142</v>
      </c>
      <c r="E32" t="s">
        <v>143</v>
      </c>
      <c r="F32" t="s">
        <v>145</v>
      </c>
      <c r="G32" t="s">
        <v>93</v>
      </c>
      <c r="H32" s="362">
        <v>16.27</v>
      </c>
    </row>
    <row r="33" spans="1:8" x14ac:dyDescent="0.25">
      <c r="A33">
        <v>8074</v>
      </c>
      <c r="B33" t="s">
        <v>142</v>
      </c>
      <c r="C33" t="s">
        <v>3347</v>
      </c>
      <c r="E33">
        <v>210</v>
      </c>
      <c r="G33" t="s">
        <v>93</v>
      </c>
      <c r="H33" s="362">
        <v>18.75</v>
      </c>
    </row>
    <row r="34" spans="1:8" x14ac:dyDescent="0.25">
      <c r="A34">
        <v>8075</v>
      </c>
      <c r="B34" t="s">
        <v>146</v>
      </c>
      <c r="G34" t="s">
        <v>140</v>
      </c>
      <c r="H34" s="362">
        <v>0.52</v>
      </c>
    </row>
    <row r="35" spans="1:8" x14ac:dyDescent="0.25">
      <c r="A35">
        <v>8076</v>
      </c>
      <c r="B35" t="s">
        <v>149</v>
      </c>
      <c r="C35" t="s">
        <v>3348</v>
      </c>
      <c r="E35" t="s">
        <v>3349</v>
      </c>
      <c r="G35" t="s">
        <v>93</v>
      </c>
      <c r="H35" s="362">
        <v>20.77</v>
      </c>
    </row>
    <row r="36" spans="1:8" x14ac:dyDescent="0.25">
      <c r="A36">
        <v>8077</v>
      </c>
      <c r="B36" t="s">
        <v>147</v>
      </c>
      <c r="C36" t="s">
        <v>148</v>
      </c>
      <c r="D36" t="s">
        <v>3350</v>
      </c>
      <c r="E36">
        <v>360</v>
      </c>
      <c r="F36" t="s">
        <v>3351</v>
      </c>
      <c r="G36" t="s">
        <v>93</v>
      </c>
      <c r="H36" s="362">
        <v>19.97</v>
      </c>
    </row>
    <row r="37" spans="1:8" x14ac:dyDescent="0.25">
      <c r="A37">
        <v>8078</v>
      </c>
      <c r="B37" t="s">
        <v>3352</v>
      </c>
      <c r="C37" t="s">
        <v>3353</v>
      </c>
      <c r="D37" t="s">
        <v>3354</v>
      </c>
      <c r="E37" t="s">
        <v>3355</v>
      </c>
      <c r="F37" t="s">
        <v>3356</v>
      </c>
      <c r="G37" t="s">
        <v>93</v>
      </c>
      <c r="H37" s="362">
        <v>52.53</v>
      </c>
    </row>
    <row r="38" spans="1:8" x14ac:dyDescent="0.25">
      <c r="A38">
        <v>8079</v>
      </c>
      <c r="B38" t="s">
        <v>3357</v>
      </c>
      <c r="C38" t="s">
        <v>3358</v>
      </c>
      <c r="D38" t="s">
        <v>3359</v>
      </c>
      <c r="E38" t="s">
        <v>499</v>
      </c>
      <c r="F38" t="s">
        <v>3356</v>
      </c>
      <c r="G38" t="s">
        <v>93</v>
      </c>
      <c r="H38" s="362">
        <v>49.03</v>
      </c>
    </row>
    <row r="39" spans="1:8" x14ac:dyDescent="0.25">
      <c r="A39" t="s">
        <v>3360</v>
      </c>
      <c r="B39" t="s">
        <v>3361</v>
      </c>
      <c r="E39">
        <v>300</v>
      </c>
      <c r="G39" t="s">
        <v>93</v>
      </c>
      <c r="H39" s="362">
        <v>53</v>
      </c>
    </row>
    <row r="40" spans="1:8" x14ac:dyDescent="0.25">
      <c r="A40" t="s">
        <v>3362</v>
      </c>
      <c r="B40" t="s">
        <v>3363</v>
      </c>
      <c r="C40" t="s">
        <v>3364</v>
      </c>
      <c r="E40">
        <v>320</v>
      </c>
      <c r="G40" t="s">
        <v>93</v>
      </c>
      <c r="H40" s="362">
        <v>54</v>
      </c>
    </row>
    <row r="41" spans="1:8" x14ac:dyDescent="0.25">
      <c r="A41">
        <v>8080</v>
      </c>
      <c r="B41" t="s">
        <v>152</v>
      </c>
      <c r="C41" t="s">
        <v>153</v>
      </c>
      <c r="E41" t="s">
        <v>154</v>
      </c>
      <c r="G41" t="s">
        <v>93</v>
      </c>
      <c r="H41" s="362">
        <v>8.35</v>
      </c>
    </row>
    <row r="42" spans="1:8" x14ac:dyDescent="0.25">
      <c r="A42">
        <v>8081</v>
      </c>
      <c r="B42" t="s">
        <v>152</v>
      </c>
      <c r="C42" t="s">
        <v>156</v>
      </c>
      <c r="E42" t="s">
        <v>157</v>
      </c>
      <c r="G42" t="s">
        <v>93</v>
      </c>
      <c r="H42" s="362">
        <v>8.7899999999999991</v>
      </c>
    </row>
    <row r="43" spans="1:8" x14ac:dyDescent="0.25">
      <c r="A43">
        <v>8082</v>
      </c>
      <c r="B43" t="s">
        <v>152</v>
      </c>
      <c r="C43" t="s">
        <v>158</v>
      </c>
      <c r="E43" t="s">
        <v>3365</v>
      </c>
      <c r="G43" t="s">
        <v>93</v>
      </c>
      <c r="H43" s="362">
        <v>8.8000000000000007</v>
      </c>
    </row>
    <row r="44" spans="1:8" x14ac:dyDescent="0.25">
      <c r="A44">
        <v>8083</v>
      </c>
      <c r="B44" t="s">
        <v>152</v>
      </c>
      <c r="C44" t="s">
        <v>160</v>
      </c>
      <c r="E44" t="s">
        <v>161</v>
      </c>
      <c r="G44" t="s">
        <v>93</v>
      </c>
      <c r="H44" s="362">
        <v>9.36</v>
      </c>
    </row>
    <row r="45" spans="1:8" x14ac:dyDescent="0.25">
      <c r="A45">
        <v>8084</v>
      </c>
      <c r="B45" t="s">
        <v>152</v>
      </c>
      <c r="C45" t="s">
        <v>162</v>
      </c>
      <c r="E45" t="s">
        <v>3366</v>
      </c>
      <c r="G45" t="s">
        <v>93</v>
      </c>
      <c r="H45" s="362">
        <v>9.9499999999999993</v>
      </c>
    </row>
    <row r="46" spans="1:8" x14ac:dyDescent="0.25">
      <c r="A46">
        <v>8085</v>
      </c>
      <c r="B46" t="s">
        <v>152</v>
      </c>
      <c r="C46" t="s">
        <v>164</v>
      </c>
      <c r="E46" t="s">
        <v>165</v>
      </c>
      <c r="G46" t="s">
        <v>93</v>
      </c>
      <c r="H46" s="362">
        <v>10.81</v>
      </c>
    </row>
    <row r="47" spans="1:8" x14ac:dyDescent="0.25">
      <c r="A47">
        <v>8086</v>
      </c>
      <c r="B47" t="s">
        <v>152</v>
      </c>
      <c r="C47" t="s">
        <v>166</v>
      </c>
      <c r="E47" t="s">
        <v>167</v>
      </c>
      <c r="G47" t="s">
        <v>93</v>
      </c>
      <c r="H47" s="362">
        <v>12.37</v>
      </c>
    </row>
    <row r="48" spans="1:8" x14ac:dyDescent="0.25">
      <c r="A48">
        <v>8087</v>
      </c>
      <c r="B48" t="s">
        <v>152</v>
      </c>
      <c r="C48" t="s">
        <v>168</v>
      </c>
      <c r="E48" t="s">
        <v>167</v>
      </c>
      <c r="G48" t="s">
        <v>93</v>
      </c>
      <c r="H48" s="362">
        <v>13.25</v>
      </c>
    </row>
    <row r="49" spans="1:8" x14ac:dyDescent="0.25">
      <c r="A49">
        <v>8088</v>
      </c>
      <c r="B49" t="s">
        <v>152</v>
      </c>
      <c r="C49" t="s">
        <v>169</v>
      </c>
      <c r="E49" t="s">
        <v>170</v>
      </c>
      <c r="G49" t="s">
        <v>93</v>
      </c>
      <c r="H49" s="362">
        <v>14.05</v>
      </c>
    </row>
    <row r="50" spans="1:8" x14ac:dyDescent="0.25">
      <c r="A50">
        <v>8089</v>
      </c>
      <c r="B50" t="s">
        <v>152</v>
      </c>
      <c r="C50" t="s">
        <v>171</v>
      </c>
      <c r="E50" t="s">
        <v>172</v>
      </c>
      <c r="G50" t="s">
        <v>93</v>
      </c>
      <c r="H50" s="362">
        <v>15</v>
      </c>
    </row>
    <row r="51" spans="1:8" x14ac:dyDescent="0.25">
      <c r="A51">
        <v>8090</v>
      </c>
      <c r="B51" t="s">
        <v>3367</v>
      </c>
      <c r="C51" t="s">
        <v>3368</v>
      </c>
      <c r="G51" t="s">
        <v>93</v>
      </c>
      <c r="H51" s="362">
        <v>26.3</v>
      </c>
    </row>
    <row r="52" spans="1:8" x14ac:dyDescent="0.25">
      <c r="A52">
        <v>8091</v>
      </c>
      <c r="B52" t="s">
        <v>3367</v>
      </c>
      <c r="C52" t="s">
        <v>3369</v>
      </c>
      <c r="G52" t="s">
        <v>93</v>
      </c>
      <c r="H52" s="362">
        <v>27</v>
      </c>
    </row>
    <row r="53" spans="1:8" x14ac:dyDescent="0.25">
      <c r="A53">
        <v>8110</v>
      </c>
      <c r="B53" t="s">
        <v>173</v>
      </c>
      <c r="C53" t="s">
        <v>80</v>
      </c>
      <c r="D53" t="s">
        <v>174</v>
      </c>
      <c r="E53">
        <v>0</v>
      </c>
      <c r="F53" t="s">
        <v>3370</v>
      </c>
      <c r="G53" t="s">
        <v>93</v>
      </c>
      <c r="H53" s="362">
        <v>52.73</v>
      </c>
    </row>
    <row r="54" spans="1:8" x14ac:dyDescent="0.25">
      <c r="A54">
        <v>8111</v>
      </c>
      <c r="B54" t="s">
        <v>173</v>
      </c>
      <c r="C54" t="s">
        <v>80</v>
      </c>
      <c r="D54" t="s">
        <v>175</v>
      </c>
      <c r="E54">
        <v>0</v>
      </c>
      <c r="F54" t="s">
        <v>3370</v>
      </c>
      <c r="G54" t="s">
        <v>93</v>
      </c>
      <c r="H54" s="362">
        <v>56.53</v>
      </c>
    </row>
    <row r="55" spans="1:8" x14ac:dyDescent="0.25">
      <c r="A55">
        <v>8112</v>
      </c>
      <c r="B55" t="s">
        <v>173</v>
      </c>
      <c r="C55" t="s">
        <v>80</v>
      </c>
      <c r="D55" t="s">
        <v>176</v>
      </c>
      <c r="E55">
        <v>0</v>
      </c>
      <c r="F55" t="s">
        <v>3370</v>
      </c>
      <c r="G55" t="s">
        <v>93</v>
      </c>
      <c r="H55" s="362">
        <v>109.11</v>
      </c>
    </row>
    <row r="56" spans="1:8" x14ac:dyDescent="0.25">
      <c r="A56">
        <v>8113</v>
      </c>
      <c r="B56" t="s">
        <v>173</v>
      </c>
      <c r="C56" t="s">
        <v>80</v>
      </c>
      <c r="D56" t="s">
        <v>177</v>
      </c>
      <c r="E56">
        <v>0</v>
      </c>
      <c r="F56" t="s">
        <v>3370</v>
      </c>
      <c r="G56" t="s">
        <v>93</v>
      </c>
      <c r="H56" s="362">
        <v>132.11000000000001</v>
      </c>
    </row>
    <row r="57" spans="1:8" x14ac:dyDescent="0.25">
      <c r="A57">
        <v>8120</v>
      </c>
      <c r="B57" t="s">
        <v>178</v>
      </c>
      <c r="C57" t="s">
        <v>80</v>
      </c>
      <c r="D57" t="s">
        <v>179</v>
      </c>
      <c r="E57" t="s">
        <v>180</v>
      </c>
      <c r="F57" t="s">
        <v>181</v>
      </c>
      <c r="G57" t="s">
        <v>93</v>
      </c>
      <c r="H57" s="362">
        <v>335.23</v>
      </c>
    </row>
    <row r="58" spans="1:8" x14ac:dyDescent="0.25">
      <c r="A58">
        <v>8121</v>
      </c>
      <c r="B58" t="s">
        <v>178</v>
      </c>
      <c r="C58" t="s">
        <v>80</v>
      </c>
      <c r="D58" t="s">
        <v>182</v>
      </c>
      <c r="E58" t="s">
        <v>183</v>
      </c>
      <c r="F58" t="s">
        <v>181</v>
      </c>
      <c r="G58" t="s">
        <v>93</v>
      </c>
      <c r="H58" s="362">
        <v>377.4</v>
      </c>
    </row>
    <row r="59" spans="1:8" x14ac:dyDescent="0.25">
      <c r="A59">
        <v>8122</v>
      </c>
      <c r="B59" t="s">
        <v>178</v>
      </c>
      <c r="C59" t="s">
        <v>80</v>
      </c>
      <c r="D59" t="s">
        <v>184</v>
      </c>
      <c r="E59" t="s">
        <v>185</v>
      </c>
      <c r="F59" t="s">
        <v>181</v>
      </c>
      <c r="G59" t="s">
        <v>93</v>
      </c>
      <c r="H59" s="362">
        <v>597.02</v>
      </c>
    </row>
    <row r="60" spans="1:8" x14ac:dyDescent="0.25">
      <c r="A60">
        <v>8123</v>
      </c>
      <c r="B60" t="s">
        <v>178</v>
      </c>
      <c r="C60" t="s">
        <v>80</v>
      </c>
      <c r="D60" t="s">
        <v>186</v>
      </c>
      <c r="E60" t="s">
        <v>187</v>
      </c>
      <c r="F60" t="s">
        <v>181</v>
      </c>
      <c r="G60" t="s">
        <v>93</v>
      </c>
      <c r="H60" s="362">
        <v>1129.95</v>
      </c>
    </row>
    <row r="61" spans="1:8" x14ac:dyDescent="0.25">
      <c r="A61">
        <v>8124</v>
      </c>
      <c r="B61" t="s">
        <v>188</v>
      </c>
      <c r="C61" t="s">
        <v>189</v>
      </c>
      <c r="D61" t="s">
        <v>190</v>
      </c>
      <c r="E61">
        <v>400</v>
      </c>
      <c r="G61" t="s">
        <v>93</v>
      </c>
      <c r="H61" s="362">
        <v>33.159999999999997</v>
      </c>
    </row>
    <row r="62" spans="1:8" x14ac:dyDescent="0.25">
      <c r="A62">
        <v>8125</v>
      </c>
      <c r="B62" t="s">
        <v>188</v>
      </c>
      <c r="C62" t="s">
        <v>189</v>
      </c>
      <c r="D62" t="s">
        <v>190</v>
      </c>
      <c r="E62">
        <v>425</v>
      </c>
      <c r="G62" t="s">
        <v>93</v>
      </c>
      <c r="H62" s="362">
        <v>33.520000000000003</v>
      </c>
    </row>
    <row r="63" spans="1:8" x14ac:dyDescent="0.25">
      <c r="A63">
        <v>8126</v>
      </c>
      <c r="B63" t="s">
        <v>191</v>
      </c>
      <c r="C63" t="s">
        <v>3371</v>
      </c>
      <c r="E63">
        <v>360</v>
      </c>
      <c r="G63" t="s">
        <v>93</v>
      </c>
      <c r="H63" s="362">
        <v>41.93</v>
      </c>
    </row>
    <row r="64" spans="1:8" x14ac:dyDescent="0.25">
      <c r="A64">
        <v>8130</v>
      </c>
      <c r="B64" t="s">
        <v>195</v>
      </c>
      <c r="E64">
        <v>0</v>
      </c>
      <c r="F64" t="s">
        <v>196</v>
      </c>
      <c r="G64" t="s">
        <v>93</v>
      </c>
      <c r="H64" s="362">
        <v>1.49</v>
      </c>
    </row>
    <row r="65" spans="1:8" x14ac:dyDescent="0.25">
      <c r="A65">
        <v>8131</v>
      </c>
      <c r="B65" t="s">
        <v>197</v>
      </c>
      <c r="C65" t="s">
        <v>80</v>
      </c>
      <c r="D65" t="s">
        <v>198</v>
      </c>
      <c r="E65" t="s">
        <v>97</v>
      </c>
      <c r="F65" t="s">
        <v>199</v>
      </c>
      <c r="G65" t="s">
        <v>93</v>
      </c>
      <c r="H65" s="362">
        <v>12.73</v>
      </c>
    </row>
    <row r="66" spans="1:8" x14ac:dyDescent="0.25">
      <c r="A66">
        <v>8132</v>
      </c>
      <c r="B66" t="s">
        <v>200</v>
      </c>
      <c r="C66" t="s">
        <v>80</v>
      </c>
      <c r="D66" t="s">
        <v>201</v>
      </c>
      <c r="E66" t="s">
        <v>129</v>
      </c>
      <c r="F66" t="s">
        <v>202</v>
      </c>
      <c r="G66" t="s">
        <v>93</v>
      </c>
      <c r="H66" s="362">
        <v>15.53</v>
      </c>
    </row>
    <row r="67" spans="1:8" x14ac:dyDescent="0.25">
      <c r="A67">
        <v>8133</v>
      </c>
      <c r="B67" t="s">
        <v>203</v>
      </c>
      <c r="C67" t="s">
        <v>80</v>
      </c>
      <c r="D67" t="s">
        <v>204</v>
      </c>
      <c r="E67" t="s">
        <v>205</v>
      </c>
      <c r="F67" t="s">
        <v>206</v>
      </c>
      <c r="G67" t="s">
        <v>93</v>
      </c>
      <c r="H67" s="362">
        <v>227.27</v>
      </c>
    </row>
    <row r="68" spans="1:8" x14ac:dyDescent="0.25">
      <c r="A68">
        <v>8134</v>
      </c>
      <c r="B68" t="s">
        <v>203</v>
      </c>
      <c r="C68" t="s">
        <v>80</v>
      </c>
      <c r="D68" t="s">
        <v>207</v>
      </c>
      <c r="E68" t="s">
        <v>208</v>
      </c>
      <c r="F68" t="s">
        <v>206</v>
      </c>
      <c r="G68" t="s">
        <v>93</v>
      </c>
      <c r="H68" s="362">
        <v>282.11</v>
      </c>
    </row>
    <row r="69" spans="1:8" x14ac:dyDescent="0.25">
      <c r="A69">
        <v>8135</v>
      </c>
      <c r="B69" t="s">
        <v>203</v>
      </c>
      <c r="C69" t="s">
        <v>80</v>
      </c>
      <c r="D69" t="s">
        <v>209</v>
      </c>
      <c r="E69" t="s">
        <v>210</v>
      </c>
      <c r="F69" t="s">
        <v>206</v>
      </c>
      <c r="G69" t="s">
        <v>93</v>
      </c>
      <c r="H69" s="362">
        <v>340.76</v>
      </c>
    </row>
    <row r="70" spans="1:8" x14ac:dyDescent="0.25">
      <c r="A70">
        <v>8136</v>
      </c>
      <c r="B70" t="s">
        <v>203</v>
      </c>
      <c r="C70" t="s">
        <v>80</v>
      </c>
      <c r="D70" t="s">
        <v>211</v>
      </c>
      <c r="E70" t="s">
        <v>180</v>
      </c>
      <c r="F70" t="s">
        <v>206</v>
      </c>
      <c r="G70" t="s">
        <v>93</v>
      </c>
      <c r="H70" s="362">
        <v>375.08</v>
      </c>
    </row>
    <row r="71" spans="1:8" x14ac:dyDescent="0.25">
      <c r="A71">
        <v>8140</v>
      </c>
      <c r="B71" t="s">
        <v>212</v>
      </c>
      <c r="C71" t="s">
        <v>213</v>
      </c>
      <c r="D71" t="s">
        <v>214</v>
      </c>
      <c r="E71" t="s">
        <v>129</v>
      </c>
      <c r="G71" t="s">
        <v>93</v>
      </c>
      <c r="H71" s="362">
        <v>45.23</v>
      </c>
    </row>
    <row r="72" spans="1:8" x14ac:dyDescent="0.25">
      <c r="A72">
        <v>8141</v>
      </c>
      <c r="B72" t="s">
        <v>212</v>
      </c>
      <c r="C72" t="s">
        <v>213</v>
      </c>
      <c r="D72" t="s">
        <v>215</v>
      </c>
      <c r="E72" t="s">
        <v>216</v>
      </c>
      <c r="G72" t="s">
        <v>93</v>
      </c>
      <c r="H72" s="362">
        <v>65.790000000000006</v>
      </c>
    </row>
    <row r="73" spans="1:8" x14ac:dyDescent="0.25">
      <c r="A73">
        <v>8142</v>
      </c>
      <c r="B73" t="s">
        <v>212</v>
      </c>
      <c r="C73" t="s">
        <v>213</v>
      </c>
      <c r="D73" t="s">
        <v>217</v>
      </c>
      <c r="E73" t="s">
        <v>143</v>
      </c>
      <c r="G73" t="s">
        <v>93</v>
      </c>
      <c r="H73" s="362">
        <v>82.83</v>
      </c>
    </row>
    <row r="74" spans="1:8" x14ac:dyDescent="0.25">
      <c r="A74">
        <v>8143</v>
      </c>
      <c r="B74" t="s">
        <v>212</v>
      </c>
      <c r="C74" t="s">
        <v>213</v>
      </c>
      <c r="D74" t="s">
        <v>218</v>
      </c>
      <c r="E74" t="s">
        <v>219</v>
      </c>
      <c r="G74" t="s">
        <v>93</v>
      </c>
      <c r="H74" s="362">
        <v>207.27</v>
      </c>
    </row>
    <row r="75" spans="1:8" x14ac:dyDescent="0.25">
      <c r="A75">
        <v>8144</v>
      </c>
      <c r="B75" t="s">
        <v>212</v>
      </c>
      <c r="C75" t="s">
        <v>213</v>
      </c>
      <c r="D75" t="s">
        <v>220</v>
      </c>
      <c r="E75" t="s">
        <v>221</v>
      </c>
      <c r="G75" t="s">
        <v>93</v>
      </c>
      <c r="H75" s="362">
        <v>285.33</v>
      </c>
    </row>
    <row r="76" spans="1:8" x14ac:dyDescent="0.25">
      <c r="A76">
        <v>8145</v>
      </c>
      <c r="B76" t="s">
        <v>3372</v>
      </c>
      <c r="C76" t="s">
        <v>3373</v>
      </c>
      <c r="G76" t="s">
        <v>93</v>
      </c>
      <c r="H76" s="362">
        <v>28.09</v>
      </c>
    </row>
    <row r="77" spans="1:8" x14ac:dyDescent="0.25">
      <c r="A77">
        <v>8146</v>
      </c>
      <c r="B77" t="s">
        <v>3372</v>
      </c>
      <c r="G77" t="s">
        <v>93</v>
      </c>
      <c r="H77" s="362">
        <v>8.7200000000000006</v>
      </c>
    </row>
    <row r="78" spans="1:8" x14ac:dyDescent="0.25">
      <c r="A78">
        <v>8147</v>
      </c>
      <c r="B78" t="s">
        <v>3374</v>
      </c>
      <c r="C78" t="s">
        <v>223</v>
      </c>
      <c r="E78">
        <v>0</v>
      </c>
      <c r="G78" t="s">
        <v>93</v>
      </c>
      <c r="H78" s="362">
        <v>1.1499999999999999</v>
      </c>
    </row>
    <row r="79" spans="1:8" x14ac:dyDescent="0.25">
      <c r="A79">
        <v>8148</v>
      </c>
      <c r="B79" t="s">
        <v>197</v>
      </c>
      <c r="C79" t="s">
        <v>225</v>
      </c>
      <c r="D79" t="s">
        <v>3375</v>
      </c>
      <c r="E79" t="s">
        <v>227</v>
      </c>
      <c r="G79" t="s">
        <v>93</v>
      </c>
      <c r="H79" s="362">
        <v>66.430000000000007</v>
      </c>
    </row>
    <row r="80" spans="1:8" x14ac:dyDescent="0.25">
      <c r="A80">
        <v>8149</v>
      </c>
      <c r="B80" t="s">
        <v>3376</v>
      </c>
      <c r="C80" t="s">
        <v>229</v>
      </c>
      <c r="E80">
        <v>15</v>
      </c>
      <c r="G80" t="s">
        <v>93</v>
      </c>
      <c r="H80" s="362">
        <v>1.6</v>
      </c>
    </row>
    <row r="81" spans="1:8" x14ac:dyDescent="0.25">
      <c r="A81">
        <v>8150</v>
      </c>
      <c r="B81" t="s">
        <v>3377</v>
      </c>
      <c r="C81" t="s">
        <v>3378</v>
      </c>
      <c r="E81" t="s">
        <v>3379</v>
      </c>
      <c r="G81" t="s">
        <v>93</v>
      </c>
      <c r="H81" s="362">
        <v>24.08</v>
      </c>
    </row>
    <row r="82" spans="1:8" x14ac:dyDescent="0.25">
      <c r="A82">
        <v>8151</v>
      </c>
      <c r="B82" t="s">
        <v>230</v>
      </c>
      <c r="C82" t="s">
        <v>231</v>
      </c>
      <c r="D82" t="s">
        <v>234</v>
      </c>
      <c r="E82" t="s">
        <v>129</v>
      </c>
      <c r="G82" t="s">
        <v>93</v>
      </c>
      <c r="H82" s="362">
        <v>31.17</v>
      </c>
    </row>
    <row r="83" spans="1:8" x14ac:dyDescent="0.25">
      <c r="A83">
        <v>8153</v>
      </c>
      <c r="B83" t="s">
        <v>3380</v>
      </c>
      <c r="C83" t="s">
        <v>231</v>
      </c>
      <c r="D83" t="s">
        <v>232</v>
      </c>
      <c r="E83" t="s">
        <v>236</v>
      </c>
      <c r="F83" t="s">
        <v>237</v>
      </c>
      <c r="G83" t="s">
        <v>93</v>
      </c>
      <c r="H83" s="362">
        <v>5.76</v>
      </c>
    </row>
    <row r="84" spans="1:8" x14ac:dyDescent="0.25">
      <c r="A84">
        <v>8154</v>
      </c>
      <c r="B84" t="s">
        <v>238</v>
      </c>
      <c r="C84" t="s">
        <v>231</v>
      </c>
      <c r="D84" t="s">
        <v>239</v>
      </c>
      <c r="E84" t="s">
        <v>240</v>
      </c>
      <c r="F84" t="s">
        <v>237</v>
      </c>
      <c r="G84" t="s">
        <v>93</v>
      </c>
      <c r="H84" s="362">
        <v>15.32</v>
      </c>
    </row>
    <row r="85" spans="1:8" x14ac:dyDescent="0.25">
      <c r="A85">
        <v>8155</v>
      </c>
      <c r="B85" t="s">
        <v>230</v>
      </c>
      <c r="C85" t="s">
        <v>231</v>
      </c>
      <c r="D85" t="s">
        <v>232</v>
      </c>
      <c r="E85" t="s">
        <v>233</v>
      </c>
      <c r="G85" t="s">
        <v>93</v>
      </c>
      <c r="H85" s="362">
        <v>24.57</v>
      </c>
    </row>
    <row r="86" spans="1:8" x14ac:dyDescent="0.25">
      <c r="A86">
        <v>8157</v>
      </c>
      <c r="B86" t="s">
        <v>241</v>
      </c>
      <c r="E86" t="s">
        <v>242</v>
      </c>
      <c r="G86" t="s">
        <v>93</v>
      </c>
      <c r="H86" s="362">
        <v>85.2</v>
      </c>
    </row>
    <row r="87" spans="1:8" x14ac:dyDescent="0.25">
      <c r="A87">
        <v>8158</v>
      </c>
      <c r="B87" t="s">
        <v>241</v>
      </c>
      <c r="E87" t="s">
        <v>103</v>
      </c>
      <c r="G87" t="s">
        <v>93</v>
      </c>
      <c r="H87" s="362">
        <v>100.11</v>
      </c>
    </row>
    <row r="88" spans="1:8" x14ac:dyDescent="0.25">
      <c r="A88">
        <v>8180</v>
      </c>
      <c r="B88" t="s">
        <v>243</v>
      </c>
      <c r="E88" t="s">
        <v>109</v>
      </c>
      <c r="G88" t="s">
        <v>93</v>
      </c>
      <c r="H88" s="362">
        <v>21.9</v>
      </c>
    </row>
    <row r="89" spans="1:8" x14ac:dyDescent="0.25">
      <c r="A89">
        <v>8181</v>
      </c>
      <c r="B89" t="s">
        <v>243</v>
      </c>
      <c r="E89" t="s">
        <v>110</v>
      </c>
      <c r="G89" t="s">
        <v>93</v>
      </c>
      <c r="H89" s="362">
        <v>26.18</v>
      </c>
    </row>
    <row r="90" spans="1:8" x14ac:dyDescent="0.25">
      <c r="A90">
        <v>8182</v>
      </c>
      <c r="B90" t="s">
        <v>243</v>
      </c>
      <c r="E90" t="s">
        <v>244</v>
      </c>
      <c r="G90" t="s">
        <v>93</v>
      </c>
      <c r="H90" s="362">
        <v>40.21</v>
      </c>
    </row>
    <row r="91" spans="1:8" x14ac:dyDescent="0.25">
      <c r="A91">
        <v>8183</v>
      </c>
      <c r="B91" t="s">
        <v>245</v>
      </c>
      <c r="C91" t="s">
        <v>3381</v>
      </c>
      <c r="E91">
        <v>27</v>
      </c>
      <c r="G91" t="s">
        <v>93</v>
      </c>
      <c r="H91" s="362">
        <v>15.62</v>
      </c>
    </row>
    <row r="92" spans="1:8" x14ac:dyDescent="0.25">
      <c r="A92" t="s">
        <v>3382</v>
      </c>
      <c r="B92" t="s">
        <v>3383</v>
      </c>
      <c r="C92" t="s">
        <v>3384</v>
      </c>
      <c r="D92" t="s">
        <v>3385</v>
      </c>
      <c r="G92" t="s">
        <v>93</v>
      </c>
      <c r="H92" s="362">
        <v>19.09</v>
      </c>
    </row>
    <row r="93" spans="1:8" x14ac:dyDescent="0.25">
      <c r="A93">
        <v>8184</v>
      </c>
      <c r="B93" t="s">
        <v>247</v>
      </c>
      <c r="E93" t="s">
        <v>248</v>
      </c>
      <c r="G93" t="s">
        <v>93</v>
      </c>
      <c r="H93" s="362">
        <v>1.55</v>
      </c>
    </row>
    <row r="94" spans="1:8" x14ac:dyDescent="0.25">
      <c r="A94">
        <v>8185</v>
      </c>
      <c r="B94" t="s">
        <v>249</v>
      </c>
      <c r="E94">
        <v>13</v>
      </c>
      <c r="G94" t="s">
        <v>93</v>
      </c>
      <c r="H94" s="362">
        <v>6.93</v>
      </c>
    </row>
    <row r="95" spans="1:8" x14ac:dyDescent="0.25">
      <c r="A95">
        <v>8187</v>
      </c>
      <c r="B95" t="s">
        <v>254</v>
      </c>
      <c r="C95" t="s">
        <v>3386</v>
      </c>
      <c r="D95" t="s">
        <v>253</v>
      </c>
      <c r="E95">
        <v>3</v>
      </c>
      <c r="G95" t="s">
        <v>93</v>
      </c>
      <c r="H95" s="362">
        <v>1.94</v>
      </c>
    </row>
    <row r="96" spans="1:8" x14ac:dyDescent="0.25">
      <c r="A96">
        <v>8188</v>
      </c>
      <c r="B96" t="s">
        <v>254</v>
      </c>
      <c r="C96" t="s">
        <v>3386</v>
      </c>
      <c r="D96" t="s">
        <v>255</v>
      </c>
      <c r="E96">
        <v>6</v>
      </c>
      <c r="G96" t="s">
        <v>93</v>
      </c>
      <c r="H96" s="362">
        <v>3.39</v>
      </c>
    </row>
    <row r="97" spans="1:8" x14ac:dyDescent="0.25">
      <c r="A97">
        <v>8189</v>
      </c>
      <c r="B97" t="s">
        <v>254</v>
      </c>
      <c r="C97" t="s">
        <v>3386</v>
      </c>
      <c r="D97" t="s">
        <v>256</v>
      </c>
      <c r="E97">
        <v>7</v>
      </c>
      <c r="G97" t="s">
        <v>93</v>
      </c>
      <c r="H97" s="362">
        <v>3.6</v>
      </c>
    </row>
    <row r="98" spans="1:8" x14ac:dyDescent="0.25">
      <c r="A98">
        <v>8190</v>
      </c>
      <c r="B98" t="s">
        <v>257</v>
      </c>
      <c r="C98" t="s">
        <v>3387</v>
      </c>
      <c r="D98" t="s">
        <v>3388</v>
      </c>
      <c r="E98">
        <v>2</v>
      </c>
      <c r="G98" t="s">
        <v>93</v>
      </c>
      <c r="H98" s="362">
        <v>2.0699999999999998</v>
      </c>
    </row>
    <row r="99" spans="1:8" x14ac:dyDescent="0.25">
      <c r="A99">
        <v>8191</v>
      </c>
      <c r="B99" t="s">
        <v>257</v>
      </c>
      <c r="C99" t="s">
        <v>3389</v>
      </c>
      <c r="D99" t="s">
        <v>3390</v>
      </c>
      <c r="E99">
        <v>8</v>
      </c>
      <c r="G99" t="s">
        <v>93</v>
      </c>
      <c r="H99" s="362">
        <v>4.54</v>
      </c>
    </row>
    <row r="100" spans="1:8" x14ac:dyDescent="0.25">
      <c r="A100">
        <v>8192</v>
      </c>
      <c r="B100" t="s">
        <v>257</v>
      </c>
      <c r="C100" t="s">
        <v>3391</v>
      </c>
      <c r="D100" t="s">
        <v>3392</v>
      </c>
      <c r="E100">
        <v>3.2</v>
      </c>
      <c r="G100" t="s">
        <v>93</v>
      </c>
      <c r="H100" s="362">
        <v>2.13</v>
      </c>
    </row>
    <row r="101" spans="1:8" x14ac:dyDescent="0.25">
      <c r="A101">
        <v>8193</v>
      </c>
      <c r="B101" t="s">
        <v>262</v>
      </c>
      <c r="C101" t="s">
        <v>263</v>
      </c>
      <c r="E101" t="s">
        <v>264</v>
      </c>
      <c r="G101" t="s">
        <v>93</v>
      </c>
      <c r="H101" s="362">
        <v>115.15</v>
      </c>
    </row>
    <row r="102" spans="1:8" x14ac:dyDescent="0.25">
      <c r="A102">
        <v>8194</v>
      </c>
      <c r="B102" t="s">
        <v>262</v>
      </c>
      <c r="C102" t="s">
        <v>265</v>
      </c>
      <c r="E102" t="s">
        <v>266</v>
      </c>
      <c r="G102" t="s">
        <v>93</v>
      </c>
      <c r="H102" s="362">
        <v>138.72999999999999</v>
      </c>
    </row>
    <row r="103" spans="1:8" x14ac:dyDescent="0.25">
      <c r="A103">
        <v>8195</v>
      </c>
      <c r="B103" t="s">
        <v>267</v>
      </c>
      <c r="C103" t="s">
        <v>268</v>
      </c>
      <c r="D103" t="s">
        <v>269</v>
      </c>
      <c r="E103" t="s">
        <v>109</v>
      </c>
      <c r="G103" t="s">
        <v>93</v>
      </c>
      <c r="H103" s="362">
        <v>124.22</v>
      </c>
    </row>
    <row r="104" spans="1:8" x14ac:dyDescent="0.25">
      <c r="A104">
        <v>8196</v>
      </c>
      <c r="B104" t="s">
        <v>267</v>
      </c>
      <c r="C104" t="s">
        <v>268</v>
      </c>
      <c r="D104" t="s">
        <v>269</v>
      </c>
      <c r="E104" t="s">
        <v>270</v>
      </c>
      <c r="G104" t="s">
        <v>93</v>
      </c>
      <c r="H104" s="362">
        <v>137.38</v>
      </c>
    </row>
    <row r="105" spans="1:8" x14ac:dyDescent="0.25">
      <c r="A105">
        <v>8197</v>
      </c>
      <c r="B105" t="s">
        <v>267</v>
      </c>
      <c r="C105" t="s">
        <v>268</v>
      </c>
      <c r="D105" t="s">
        <v>271</v>
      </c>
      <c r="E105" t="s">
        <v>272</v>
      </c>
      <c r="G105" t="s">
        <v>93</v>
      </c>
      <c r="H105" s="362">
        <v>144.78</v>
      </c>
    </row>
    <row r="106" spans="1:8" x14ac:dyDescent="0.25">
      <c r="A106">
        <v>8198</v>
      </c>
      <c r="B106" t="s">
        <v>273</v>
      </c>
      <c r="C106" t="s">
        <v>274</v>
      </c>
      <c r="E106" t="s">
        <v>275</v>
      </c>
      <c r="G106" t="s">
        <v>93</v>
      </c>
      <c r="H106" s="362">
        <v>198.34</v>
      </c>
    </row>
    <row r="107" spans="1:8" x14ac:dyDescent="0.25">
      <c r="A107">
        <v>8199</v>
      </c>
      <c r="B107" t="s">
        <v>276</v>
      </c>
      <c r="C107" t="s">
        <v>277</v>
      </c>
      <c r="E107">
        <v>0</v>
      </c>
      <c r="G107" t="s">
        <v>93</v>
      </c>
      <c r="H107" s="362">
        <v>10.29</v>
      </c>
    </row>
    <row r="108" spans="1:8" x14ac:dyDescent="0.25">
      <c r="A108">
        <v>8200</v>
      </c>
      <c r="B108" t="s">
        <v>278</v>
      </c>
      <c r="C108" t="s">
        <v>279</v>
      </c>
      <c r="D108" t="s">
        <v>280</v>
      </c>
      <c r="E108" t="s">
        <v>233</v>
      </c>
      <c r="F108" t="s">
        <v>113</v>
      </c>
      <c r="G108" t="s">
        <v>93</v>
      </c>
      <c r="H108" s="362">
        <v>9.1</v>
      </c>
    </row>
    <row r="109" spans="1:8" x14ac:dyDescent="0.25">
      <c r="A109">
        <v>8201</v>
      </c>
      <c r="B109" t="s">
        <v>278</v>
      </c>
      <c r="C109" t="s">
        <v>279</v>
      </c>
      <c r="D109" t="s">
        <v>281</v>
      </c>
      <c r="E109" t="s">
        <v>282</v>
      </c>
      <c r="F109" t="s">
        <v>113</v>
      </c>
      <c r="G109" t="s">
        <v>93</v>
      </c>
      <c r="H109" s="362">
        <v>17.3</v>
      </c>
    </row>
    <row r="110" spans="1:8" x14ac:dyDescent="0.25">
      <c r="A110">
        <v>8202</v>
      </c>
      <c r="B110" t="s">
        <v>278</v>
      </c>
      <c r="C110" t="s">
        <v>279</v>
      </c>
      <c r="D110" t="s">
        <v>283</v>
      </c>
      <c r="E110" t="s">
        <v>129</v>
      </c>
      <c r="F110" t="s">
        <v>113</v>
      </c>
      <c r="G110" t="s">
        <v>93</v>
      </c>
      <c r="H110" s="362">
        <v>32.26</v>
      </c>
    </row>
    <row r="111" spans="1:8" x14ac:dyDescent="0.25">
      <c r="A111">
        <v>8203</v>
      </c>
      <c r="B111" t="s">
        <v>278</v>
      </c>
      <c r="C111" t="s">
        <v>279</v>
      </c>
      <c r="D111" t="s">
        <v>284</v>
      </c>
      <c r="E111" t="s">
        <v>285</v>
      </c>
      <c r="F111" t="s">
        <v>113</v>
      </c>
      <c r="G111" t="s">
        <v>93</v>
      </c>
      <c r="H111" s="362">
        <v>34.17</v>
      </c>
    </row>
    <row r="112" spans="1:8" x14ac:dyDescent="0.25">
      <c r="A112">
        <v>8204</v>
      </c>
      <c r="B112" t="s">
        <v>278</v>
      </c>
      <c r="C112" t="s">
        <v>279</v>
      </c>
      <c r="D112" t="s">
        <v>120</v>
      </c>
      <c r="E112" t="s">
        <v>286</v>
      </c>
      <c r="F112" t="s">
        <v>113</v>
      </c>
      <c r="G112" t="s">
        <v>93</v>
      </c>
      <c r="H112" s="362">
        <v>51.12</v>
      </c>
    </row>
    <row r="113" spans="1:8" x14ac:dyDescent="0.25">
      <c r="A113">
        <v>8208</v>
      </c>
      <c r="B113" t="s">
        <v>3393</v>
      </c>
      <c r="C113" t="s">
        <v>3394</v>
      </c>
      <c r="E113" t="s">
        <v>264</v>
      </c>
      <c r="G113" t="s">
        <v>93</v>
      </c>
      <c r="H113" s="362">
        <v>172.12</v>
      </c>
    </row>
    <row r="114" spans="1:8" x14ac:dyDescent="0.25">
      <c r="A114">
        <v>8209</v>
      </c>
      <c r="B114" t="s">
        <v>289</v>
      </c>
      <c r="C114" t="s">
        <v>290</v>
      </c>
      <c r="E114" t="s">
        <v>291</v>
      </c>
      <c r="G114" t="s">
        <v>93</v>
      </c>
      <c r="H114" s="362">
        <v>95.11</v>
      </c>
    </row>
    <row r="115" spans="1:8" x14ac:dyDescent="0.25">
      <c r="A115">
        <v>8210</v>
      </c>
      <c r="B115" t="s">
        <v>292</v>
      </c>
      <c r="D115" t="s">
        <v>293</v>
      </c>
      <c r="E115" t="s">
        <v>294</v>
      </c>
      <c r="F115" t="s">
        <v>295</v>
      </c>
      <c r="G115" t="s">
        <v>93</v>
      </c>
      <c r="H115" s="362">
        <v>131.38</v>
      </c>
    </row>
    <row r="116" spans="1:8" x14ac:dyDescent="0.25">
      <c r="A116">
        <v>8211</v>
      </c>
      <c r="B116" t="s">
        <v>292</v>
      </c>
      <c r="D116" t="s">
        <v>296</v>
      </c>
      <c r="E116" t="s">
        <v>297</v>
      </c>
      <c r="F116" t="s">
        <v>295</v>
      </c>
      <c r="G116" t="s">
        <v>93</v>
      </c>
      <c r="H116" s="362">
        <v>174.33</v>
      </c>
    </row>
    <row r="117" spans="1:8" x14ac:dyDescent="0.25">
      <c r="A117">
        <v>8212</v>
      </c>
      <c r="B117" t="s">
        <v>298</v>
      </c>
      <c r="E117" t="s">
        <v>291</v>
      </c>
      <c r="F117" t="s">
        <v>295</v>
      </c>
      <c r="G117" t="s">
        <v>93</v>
      </c>
      <c r="H117" s="362">
        <v>142.26</v>
      </c>
    </row>
    <row r="118" spans="1:8" x14ac:dyDescent="0.25">
      <c r="A118">
        <v>8217</v>
      </c>
      <c r="B118" t="s">
        <v>299</v>
      </c>
      <c r="C118" t="s">
        <v>3395</v>
      </c>
      <c r="D118" t="s">
        <v>3396</v>
      </c>
      <c r="E118">
        <v>40</v>
      </c>
      <c r="G118" t="s">
        <v>93</v>
      </c>
      <c r="H118" s="362">
        <v>27.29</v>
      </c>
    </row>
    <row r="119" spans="1:8" x14ac:dyDescent="0.25">
      <c r="A119">
        <v>8218</v>
      </c>
      <c r="B119" t="s">
        <v>3397</v>
      </c>
      <c r="C119" t="s">
        <v>3398</v>
      </c>
      <c r="E119">
        <v>33</v>
      </c>
      <c r="G119" t="s">
        <v>3399</v>
      </c>
      <c r="H119" s="362">
        <v>29.33</v>
      </c>
    </row>
    <row r="120" spans="1:8" x14ac:dyDescent="0.25">
      <c r="A120">
        <v>8219</v>
      </c>
      <c r="B120" t="s">
        <v>3400</v>
      </c>
      <c r="C120" t="s">
        <v>3401</v>
      </c>
      <c r="D120" t="s">
        <v>3402</v>
      </c>
      <c r="E120">
        <v>28</v>
      </c>
      <c r="G120" t="s">
        <v>93</v>
      </c>
      <c r="H120" s="362">
        <v>29.12</v>
      </c>
    </row>
    <row r="121" spans="1:8" x14ac:dyDescent="0.25">
      <c r="A121">
        <v>8220</v>
      </c>
      <c r="B121" t="s">
        <v>299</v>
      </c>
      <c r="E121" t="s">
        <v>91</v>
      </c>
      <c r="G121" t="s">
        <v>93</v>
      </c>
      <c r="H121" s="362">
        <v>15.32</v>
      </c>
    </row>
    <row r="122" spans="1:8" x14ac:dyDescent="0.25">
      <c r="A122">
        <v>8221</v>
      </c>
      <c r="B122" t="s">
        <v>3403</v>
      </c>
      <c r="E122" t="s">
        <v>301</v>
      </c>
      <c r="F122" t="s">
        <v>3404</v>
      </c>
      <c r="G122" t="s">
        <v>93</v>
      </c>
      <c r="H122" s="362">
        <v>35.01</v>
      </c>
    </row>
    <row r="123" spans="1:8" x14ac:dyDescent="0.25">
      <c r="A123">
        <v>8222</v>
      </c>
      <c r="B123" t="s">
        <v>302</v>
      </c>
      <c r="E123" t="s">
        <v>303</v>
      </c>
      <c r="G123" t="s">
        <v>93</v>
      </c>
      <c r="H123" s="362">
        <v>25.34</v>
      </c>
    </row>
    <row r="124" spans="1:8" x14ac:dyDescent="0.25">
      <c r="A124">
        <v>8223</v>
      </c>
      <c r="B124" t="s">
        <v>3405</v>
      </c>
      <c r="E124" t="s">
        <v>129</v>
      </c>
      <c r="G124" t="s">
        <v>93</v>
      </c>
      <c r="H124" s="362">
        <v>52.15</v>
      </c>
    </row>
    <row r="125" spans="1:8" x14ac:dyDescent="0.25">
      <c r="A125">
        <v>8224</v>
      </c>
      <c r="B125" t="s">
        <v>3406</v>
      </c>
      <c r="C125" t="s">
        <v>3407</v>
      </c>
      <c r="E125">
        <v>145</v>
      </c>
      <c r="G125" t="s">
        <v>93</v>
      </c>
      <c r="H125" s="362">
        <v>60.75</v>
      </c>
    </row>
    <row r="126" spans="1:8" x14ac:dyDescent="0.25">
      <c r="A126">
        <v>8225</v>
      </c>
      <c r="B126" t="s">
        <v>305</v>
      </c>
      <c r="E126" t="s">
        <v>244</v>
      </c>
      <c r="G126" t="s">
        <v>93</v>
      </c>
      <c r="H126" s="362">
        <v>97.46</v>
      </c>
    </row>
    <row r="127" spans="1:8" x14ac:dyDescent="0.25">
      <c r="A127">
        <v>8226</v>
      </c>
      <c r="B127" t="s">
        <v>305</v>
      </c>
      <c r="E127" t="s">
        <v>306</v>
      </c>
      <c r="G127" t="s">
        <v>93</v>
      </c>
      <c r="H127" s="362">
        <v>156.79</v>
      </c>
    </row>
    <row r="128" spans="1:8" x14ac:dyDescent="0.25">
      <c r="A128">
        <v>8227</v>
      </c>
      <c r="B128" t="s">
        <v>305</v>
      </c>
      <c r="E128">
        <v>535</v>
      </c>
      <c r="G128" t="s">
        <v>93</v>
      </c>
      <c r="H128" s="362">
        <v>308.62</v>
      </c>
    </row>
    <row r="129" spans="1:8" x14ac:dyDescent="0.25">
      <c r="A129">
        <v>8228</v>
      </c>
      <c r="B129" t="s">
        <v>3408</v>
      </c>
      <c r="C129" t="s">
        <v>3409</v>
      </c>
      <c r="D129" t="s">
        <v>308</v>
      </c>
      <c r="F129" t="s">
        <v>3410</v>
      </c>
      <c r="G129" t="s">
        <v>93</v>
      </c>
      <c r="H129" s="362">
        <v>18.71</v>
      </c>
    </row>
    <row r="130" spans="1:8" x14ac:dyDescent="0.25">
      <c r="A130">
        <v>8229</v>
      </c>
      <c r="B130" t="s">
        <v>3411</v>
      </c>
      <c r="C130" t="s">
        <v>3412</v>
      </c>
      <c r="D130" t="s">
        <v>311</v>
      </c>
      <c r="F130" t="s">
        <v>3413</v>
      </c>
      <c r="G130" t="s">
        <v>93</v>
      </c>
      <c r="H130" s="362">
        <v>23.95</v>
      </c>
    </row>
    <row r="131" spans="1:8" x14ac:dyDescent="0.25">
      <c r="A131">
        <v>8240</v>
      </c>
      <c r="B131" t="s">
        <v>312</v>
      </c>
      <c r="E131" t="s">
        <v>233</v>
      </c>
      <c r="G131" t="s">
        <v>93</v>
      </c>
      <c r="H131" s="362">
        <v>27.43</v>
      </c>
    </row>
    <row r="132" spans="1:8" x14ac:dyDescent="0.25">
      <c r="A132">
        <v>8241</v>
      </c>
      <c r="B132" t="s">
        <v>312</v>
      </c>
      <c r="E132" t="s">
        <v>313</v>
      </c>
      <c r="G132" t="s">
        <v>93</v>
      </c>
      <c r="H132" s="362">
        <v>34.74</v>
      </c>
    </row>
    <row r="133" spans="1:8" x14ac:dyDescent="0.25">
      <c r="A133">
        <v>8242</v>
      </c>
      <c r="B133" t="s">
        <v>312</v>
      </c>
      <c r="E133" t="s">
        <v>303</v>
      </c>
      <c r="G133" t="s">
        <v>93</v>
      </c>
      <c r="H133" s="362">
        <v>65.75</v>
      </c>
    </row>
    <row r="134" spans="1:8" x14ac:dyDescent="0.25">
      <c r="A134">
        <v>8250</v>
      </c>
      <c r="B134" t="s">
        <v>314</v>
      </c>
      <c r="C134" t="s">
        <v>3414</v>
      </c>
      <c r="E134" t="s">
        <v>303</v>
      </c>
      <c r="G134" t="s">
        <v>93</v>
      </c>
      <c r="H134" s="362">
        <v>55.15</v>
      </c>
    </row>
    <row r="135" spans="1:8" x14ac:dyDescent="0.25">
      <c r="A135">
        <v>8251</v>
      </c>
      <c r="B135" t="s">
        <v>314</v>
      </c>
      <c r="C135" t="s">
        <v>3415</v>
      </c>
      <c r="E135" t="s">
        <v>315</v>
      </c>
      <c r="G135" t="s">
        <v>93</v>
      </c>
      <c r="H135" s="362">
        <v>73.31</v>
      </c>
    </row>
    <row r="136" spans="1:8" x14ac:dyDescent="0.25">
      <c r="A136">
        <v>8252</v>
      </c>
      <c r="B136" t="s">
        <v>314</v>
      </c>
      <c r="E136" t="s">
        <v>316</v>
      </c>
      <c r="G136" t="s">
        <v>93</v>
      </c>
      <c r="H136" s="362">
        <v>95.45</v>
      </c>
    </row>
    <row r="137" spans="1:8" x14ac:dyDescent="0.25">
      <c r="A137">
        <v>8253</v>
      </c>
      <c r="B137" t="s">
        <v>314</v>
      </c>
      <c r="E137" t="s">
        <v>143</v>
      </c>
      <c r="G137" t="s">
        <v>93</v>
      </c>
      <c r="H137" s="362">
        <v>152.19999999999999</v>
      </c>
    </row>
    <row r="138" spans="1:8" x14ac:dyDescent="0.25">
      <c r="A138">
        <v>8254</v>
      </c>
      <c r="B138" t="s">
        <v>314</v>
      </c>
      <c r="E138" t="s">
        <v>317</v>
      </c>
      <c r="G138" t="s">
        <v>93</v>
      </c>
      <c r="H138" s="362">
        <v>223.35</v>
      </c>
    </row>
    <row r="139" spans="1:8" x14ac:dyDescent="0.25">
      <c r="A139">
        <v>8255</v>
      </c>
      <c r="B139" t="s">
        <v>314</v>
      </c>
      <c r="C139" t="s">
        <v>3416</v>
      </c>
      <c r="E139" t="s">
        <v>3417</v>
      </c>
      <c r="G139" t="s">
        <v>93</v>
      </c>
      <c r="H139" s="362">
        <v>348.96</v>
      </c>
    </row>
    <row r="140" spans="1:8" x14ac:dyDescent="0.25">
      <c r="A140">
        <v>8256</v>
      </c>
      <c r="B140" t="s">
        <v>314</v>
      </c>
      <c r="E140" t="s">
        <v>319</v>
      </c>
      <c r="G140" t="s">
        <v>93</v>
      </c>
      <c r="H140" s="362">
        <v>363.5</v>
      </c>
    </row>
    <row r="141" spans="1:8" x14ac:dyDescent="0.25">
      <c r="A141">
        <v>8260</v>
      </c>
      <c r="B141" t="s">
        <v>320</v>
      </c>
      <c r="E141" t="s">
        <v>244</v>
      </c>
      <c r="G141" t="s">
        <v>93</v>
      </c>
      <c r="H141" s="362">
        <v>106.42</v>
      </c>
    </row>
    <row r="142" spans="1:8" x14ac:dyDescent="0.25">
      <c r="A142">
        <v>8261</v>
      </c>
      <c r="B142" t="s">
        <v>320</v>
      </c>
      <c r="E142" t="s">
        <v>306</v>
      </c>
      <c r="G142" t="s">
        <v>93</v>
      </c>
      <c r="H142" s="362">
        <v>102.64</v>
      </c>
    </row>
    <row r="143" spans="1:8" x14ac:dyDescent="0.25">
      <c r="A143">
        <v>8262</v>
      </c>
      <c r="B143" t="s">
        <v>320</v>
      </c>
      <c r="E143" t="s">
        <v>107</v>
      </c>
      <c r="G143" t="s">
        <v>93</v>
      </c>
      <c r="H143" s="362">
        <v>200.86</v>
      </c>
    </row>
    <row r="144" spans="1:8" x14ac:dyDescent="0.25">
      <c r="A144">
        <v>8263</v>
      </c>
      <c r="B144" t="s">
        <v>320</v>
      </c>
      <c r="E144" t="s">
        <v>3418</v>
      </c>
      <c r="G144" t="s">
        <v>93</v>
      </c>
      <c r="H144" s="362">
        <v>242.66</v>
      </c>
    </row>
    <row r="145" spans="1:8" x14ac:dyDescent="0.25">
      <c r="A145">
        <v>8269</v>
      </c>
      <c r="B145" t="s">
        <v>321</v>
      </c>
      <c r="C145" t="s">
        <v>3419</v>
      </c>
      <c r="E145">
        <v>0</v>
      </c>
      <c r="G145" t="s">
        <v>93</v>
      </c>
      <c r="H145" s="362">
        <v>3.7</v>
      </c>
    </row>
    <row r="146" spans="1:8" x14ac:dyDescent="0.25">
      <c r="A146">
        <v>8270</v>
      </c>
      <c r="B146" t="s">
        <v>323</v>
      </c>
      <c r="C146" t="s">
        <v>324</v>
      </c>
      <c r="D146" t="s">
        <v>325</v>
      </c>
      <c r="E146">
        <v>0</v>
      </c>
      <c r="F146" t="s">
        <v>326</v>
      </c>
      <c r="G146" t="s">
        <v>93</v>
      </c>
      <c r="H146" s="362">
        <v>4.74</v>
      </c>
    </row>
    <row r="147" spans="1:8" x14ac:dyDescent="0.25">
      <c r="A147">
        <v>8271</v>
      </c>
      <c r="B147" t="s">
        <v>323</v>
      </c>
      <c r="C147" t="s">
        <v>324</v>
      </c>
      <c r="D147" t="s">
        <v>327</v>
      </c>
      <c r="E147">
        <v>0</v>
      </c>
      <c r="F147" t="s">
        <v>326</v>
      </c>
      <c r="G147" t="s">
        <v>93</v>
      </c>
      <c r="H147" s="362">
        <v>9.1199999999999992</v>
      </c>
    </row>
    <row r="148" spans="1:8" x14ac:dyDescent="0.25">
      <c r="A148">
        <v>8272</v>
      </c>
      <c r="B148" t="s">
        <v>323</v>
      </c>
      <c r="C148" t="s">
        <v>324</v>
      </c>
      <c r="D148" t="s">
        <v>328</v>
      </c>
      <c r="E148">
        <v>0</v>
      </c>
      <c r="F148" t="s">
        <v>326</v>
      </c>
      <c r="G148" t="s">
        <v>93</v>
      </c>
      <c r="H148" s="362">
        <v>13.62</v>
      </c>
    </row>
    <row r="149" spans="1:8" x14ac:dyDescent="0.25">
      <c r="A149">
        <v>8273</v>
      </c>
      <c r="B149" t="s">
        <v>323</v>
      </c>
      <c r="C149" t="s">
        <v>324</v>
      </c>
      <c r="D149" t="s">
        <v>329</v>
      </c>
      <c r="E149">
        <v>0</v>
      </c>
      <c r="F149" t="s">
        <v>326</v>
      </c>
      <c r="G149" t="s">
        <v>93</v>
      </c>
      <c r="H149" s="362">
        <v>26.52</v>
      </c>
    </row>
    <row r="150" spans="1:8" x14ac:dyDescent="0.25">
      <c r="A150">
        <v>8275</v>
      </c>
      <c r="B150" t="s">
        <v>330</v>
      </c>
      <c r="C150" t="s">
        <v>324</v>
      </c>
      <c r="D150" t="s">
        <v>331</v>
      </c>
      <c r="E150">
        <v>0</v>
      </c>
      <c r="F150" t="s">
        <v>332</v>
      </c>
      <c r="G150" t="s">
        <v>93</v>
      </c>
      <c r="H150" s="362">
        <v>4.0599999999999996</v>
      </c>
    </row>
    <row r="151" spans="1:8" x14ac:dyDescent="0.25">
      <c r="A151">
        <v>8276</v>
      </c>
      <c r="B151" t="s">
        <v>330</v>
      </c>
      <c r="C151" t="s">
        <v>324</v>
      </c>
      <c r="D151" t="s">
        <v>328</v>
      </c>
      <c r="E151">
        <v>0</v>
      </c>
      <c r="F151" t="s">
        <v>332</v>
      </c>
      <c r="G151" t="s">
        <v>93</v>
      </c>
      <c r="H151" s="362">
        <v>10.14</v>
      </c>
    </row>
    <row r="152" spans="1:8" x14ac:dyDescent="0.25">
      <c r="A152">
        <v>8277</v>
      </c>
      <c r="B152" t="s">
        <v>330</v>
      </c>
      <c r="C152" t="s">
        <v>324</v>
      </c>
      <c r="D152" t="s">
        <v>333</v>
      </c>
      <c r="E152">
        <v>0</v>
      </c>
      <c r="F152" t="s">
        <v>332</v>
      </c>
      <c r="G152" t="s">
        <v>93</v>
      </c>
      <c r="H152" s="362">
        <v>14.62</v>
      </c>
    </row>
    <row r="153" spans="1:8" x14ac:dyDescent="0.25">
      <c r="A153">
        <v>8278</v>
      </c>
      <c r="B153" t="s">
        <v>330</v>
      </c>
      <c r="C153" t="s">
        <v>324</v>
      </c>
      <c r="D153" t="s">
        <v>334</v>
      </c>
      <c r="E153">
        <v>0</v>
      </c>
      <c r="F153" t="s">
        <v>332</v>
      </c>
      <c r="G153" t="s">
        <v>93</v>
      </c>
      <c r="H153" s="362">
        <v>19.02</v>
      </c>
    </row>
    <row r="154" spans="1:8" x14ac:dyDescent="0.25">
      <c r="A154">
        <v>8280</v>
      </c>
      <c r="B154" t="s">
        <v>335</v>
      </c>
      <c r="C154" t="s">
        <v>336</v>
      </c>
      <c r="D154" t="s">
        <v>337</v>
      </c>
      <c r="E154" t="s">
        <v>301</v>
      </c>
      <c r="F154" t="s">
        <v>338</v>
      </c>
      <c r="G154" t="s">
        <v>93</v>
      </c>
      <c r="H154" s="362">
        <v>20.46</v>
      </c>
    </row>
    <row r="155" spans="1:8" x14ac:dyDescent="0.25">
      <c r="A155">
        <v>8281</v>
      </c>
      <c r="B155" t="s">
        <v>335</v>
      </c>
      <c r="C155" t="s">
        <v>336</v>
      </c>
      <c r="D155" t="s">
        <v>325</v>
      </c>
      <c r="E155" t="s">
        <v>99</v>
      </c>
      <c r="F155" t="s">
        <v>338</v>
      </c>
      <c r="G155" t="s">
        <v>93</v>
      </c>
      <c r="H155" s="362">
        <v>57.67</v>
      </c>
    </row>
    <row r="156" spans="1:8" x14ac:dyDescent="0.25">
      <c r="A156">
        <v>8282</v>
      </c>
      <c r="B156" t="s">
        <v>335</v>
      </c>
      <c r="C156" t="s">
        <v>336</v>
      </c>
      <c r="D156" t="s">
        <v>339</v>
      </c>
      <c r="E156" t="s">
        <v>316</v>
      </c>
      <c r="F156" t="s">
        <v>338</v>
      </c>
      <c r="G156" t="s">
        <v>93</v>
      </c>
      <c r="H156" s="362">
        <v>82.48</v>
      </c>
    </row>
    <row r="157" spans="1:8" x14ac:dyDescent="0.25">
      <c r="A157">
        <v>8283</v>
      </c>
      <c r="B157" t="s">
        <v>335</v>
      </c>
      <c r="C157" t="s">
        <v>336</v>
      </c>
      <c r="D157" t="s">
        <v>327</v>
      </c>
      <c r="E157" t="s">
        <v>340</v>
      </c>
      <c r="F157" t="s">
        <v>338</v>
      </c>
      <c r="G157" t="s">
        <v>93</v>
      </c>
      <c r="H157" s="362">
        <v>137.11000000000001</v>
      </c>
    </row>
    <row r="158" spans="1:8" x14ac:dyDescent="0.25">
      <c r="A158">
        <v>8284</v>
      </c>
      <c r="B158" t="s">
        <v>335</v>
      </c>
      <c r="C158" t="s">
        <v>336</v>
      </c>
      <c r="D158" t="s">
        <v>341</v>
      </c>
      <c r="E158" t="s">
        <v>342</v>
      </c>
      <c r="F158" t="s">
        <v>338</v>
      </c>
      <c r="G158" t="s">
        <v>93</v>
      </c>
      <c r="H158" s="362">
        <v>272.66000000000003</v>
      </c>
    </row>
    <row r="159" spans="1:8" x14ac:dyDescent="0.25">
      <c r="A159">
        <v>8285</v>
      </c>
      <c r="B159" t="s">
        <v>335</v>
      </c>
      <c r="C159" t="s">
        <v>336</v>
      </c>
      <c r="D159" t="s">
        <v>329</v>
      </c>
      <c r="E159" t="s">
        <v>343</v>
      </c>
      <c r="F159" t="s">
        <v>338</v>
      </c>
      <c r="G159" t="s">
        <v>93</v>
      </c>
      <c r="H159" s="362">
        <v>309.18</v>
      </c>
    </row>
    <row r="160" spans="1:8" x14ac:dyDescent="0.25">
      <c r="A160">
        <v>8286</v>
      </c>
      <c r="B160" t="s">
        <v>335</v>
      </c>
      <c r="C160" t="s">
        <v>336</v>
      </c>
      <c r="D160" t="s">
        <v>344</v>
      </c>
      <c r="E160" t="s">
        <v>345</v>
      </c>
      <c r="F160" t="s">
        <v>338</v>
      </c>
      <c r="G160" t="s">
        <v>93</v>
      </c>
      <c r="H160" s="362">
        <v>472.94</v>
      </c>
    </row>
    <row r="161" spans="1:8" x14ac:dyDescent="0.25">
      <c r="A161">
        <v>8287</v>
      </c>
      <c r="B161" t="s">
        <v>346</v>
      </c>
      <c r="C161" t="s">
        <v>3420</v>
      </c>
      <c r="E161">
        <v>184</v>
      </c>
      <c r="G161" t="s">
        <v>93</v>
      </c>
      <c r="H161" s="362">
        <v>104.57</v>
      </c>
    </row>
    <row r="162" spans="1:8" x14ac:dyDescent="0.25">
      <c r="A162">
        <v>8288</v>
      </c>
      <c r="B162" t="s">
        <v>346</v>
      </c>
      <c r="C162" t="s">
        <v>349</v>
      </c>
      <c r="E162">
        <v>238</v>
      </c>
      <c r="G162" t="s">
        <v>93</v>
      </c>
      <c r="H162" s="362">
        <v>120.67</v>
      </c>
    </row>
    <row r="163" spans="1:8" x14ac:dyDescent="0.25">
      <c r="A163">
        <v>8289</v>
      </c>
      <c r="B163" t="s">
        <v>346</v>
      </c>
      <c r="C163" t="s">
        <v>3421</v>
      </c>
      <c r="E163">
        <v>230</v>
      </c>
      <c r="G163" t="s">
        <v>93</v>
      </c>
      <c r="H163" s="362">
        <v>135.66</v>
      </c>
    </row>
    <row r="164" spans="1:8" x14ac:dyDescent="0.25">
      <c r="A164">
        <v>8290</v>
      </c>
      <c r="B164" t="s">
        <v>351</v>
      </c>
      <c r="C164" t="s">
        <v>352</v>
      </c>
      <c r="D164" t="s">
        <v>353</v>
      </c>
      <c r="E164" t="s">
        <v>354</v>
      </c>
      <c r="G164" t="s">
        <v>93</v>
      </c>
      <c r="H164" s="362">
        <v>4.46</v>
      </c>
    </row>
    <row r="165" spans="1:8" x14ac:dyDescent="0.25">
      <c r="A165">
        <v>8300</v>
      </c>
      <c r="B165" t="s">
        <v>355</v>
      </c>
      <c r="C165" t="s">
        <v>324</v>
      </c>
      <c r="D165" t="s">
        <v>3422</v>
      </c>
      <c r="E165" t="s">
        <v>357</v>
      </c>
      <c r="G165" t="s">
        <v>93</v>
      </c>
      <c r="H165" s="362">
        <v>13.63</v>
      </c>
    </row>
    <row r="166" spans="1:8" x14ac:dyDescent="0.25">
      <c r="A166">
        <v>8301</v>
      </c>
      <c r="B166" t="s">
        <v>355</v>
      </c>
      <c r="C166" t="s">
        <v>324</v>
      </c>
      <c r="D166" t="s">
        <v>3423</v>
      </c>
      <c r="E166" t="s">
        <v>99</v>
      </c>
      <c r="G166" t="s">
        <v>93</v>
      </c>
      <c r="H166" s="362">
        <v>18.66</v>
      </c>
    </row>
    <row r="167" spans="1:8" x14ac:dyDescent="0.25">
      <c r="A167">
        <v>8302</v>
      </c>
      <c r="B167" t="s">
        <v>355</v>
      </c>
      <c r="C167" t="s">
        <v>324</v>
      </c>
      <c r="D167" t="s">
        <v>3424</v>
      </c>
      <c r="E167" t="s">
        <v>360</v>
      </c>
      <c r="G167" t="s">
        <v>93</v>
      </c>
      <c r="H167" s="362">
        <v>26.03</v>
      </c>
    </row>
    <row r="168" spans="1:8" x14ac:dyDescent="0.25">
      <c r="A168">
        <v>8303</v>
      </c>
      <c r="B168" t="s">
        <v>355</v>
      </c>
      <c r="C168" t="s">
        <v>324</v>
      </c>
      <c r="D168" t="s">
        <v>3425</v>
      </c>
      <c r="E168" t="s">
        <v>362</v>
      </c>
      <c r="G168" t="s">
        <v>93</v>
      </c>
      <c r="H168" s="362">
        <v>57.41</v>
      </c>
    </row>
    <row r="169" spans="1:8" x14ac:dyDescent="0.25">
      <c r="A169">
        <v>8306</v>
      </c>
      <c r="B169" t="s">
        <v>3426</v>
      </c>
      <c r="C169" t="s">
        <v>3427</v>
      </c>
      <c r="D169" t="s">
        <v>3428</v>
      </c>
      <c r="E169">
        <v>94.9</v>
      </c>
      <c r="F169" t="s">
        <v>3429</v>
      </c>
      <c r="G169" t="s">
        <v>93</v>
      </c>
      <c r="H169" s="362">
        <v>46.49</v>
      </c>
    </row>
    <row r="170" spans="1:8" x14ac:dyDescent="0.25">
      <c r="A170">
        <v>8307</v>
      </c>
      <c r="B170" t="s">
        <v>3426</v>
      </c>
      <c r="C170" t="s">
        <v>367</v>
      </c>
      <c r="D170" t="s">
        <v>3430</v>
      </c>
      <c r="E170">
        <v>94.9</v>
      </c>
      <c r="F170" t="s">
        <v>3431</v>
      </c>
      <c r="G170" t="s">
        <v>93</v>
      </c>
      <c r="H170" s="362">
        <v>53.54</v>
      </c>
    </row>
    <row r="171" spans="1:8" x14ac:dyDescent="0.25">
      <c r="A171">
        <v>8308</v>
      </c>
      <c r="B171" t="s">
        <v>3426</v>
      </c>
      <c r="C171" t="s">
        <v>369</v>
      </c>
      <c r="D171" t="s">
        <v>3432</v>
      </c>
      <c r="E171">
        <v>117.5</v>
      </c>
      <c r="F171" t="s">
        <v>3431</v>
      </c>
      <c r="G171" t="s">
        <v>93</v>
      </c>
      <c r="H171" s="362">
        <v>58.74</v>
      </c>
    </row>
    <row r="172" spans="1:8" x14ac:dyDescent="0.25">
      <c r="A172">
        <v>8309</v>
      </c>
      <c r="B172" t="s">
        <v>3433</v>
      </c>
      <c r="C172" t="s">
        <v>371</v>
      </c>
      <c r="E172">
        <v>0</v>
      </c>
      <c r="G172" t="s">
        <v>93</v>
      </c>
      <c r="H172" s="362">
        <v>3.58</v>
      </c>
    </row>
    <row r="173" spans="1:8" x14ac:dyDescent="0.25">
      <c r="A173">
        <v>8310</v>
      </c>
      <c r="B173" t="s">
        <v>372</v>
      </c>
      <c r="C173" t="s">
        <v>373</v>
      </c>
      <c r="D173" t="s">
        <v>374</v>
      </c>
      <c r="E173" t="s">
        <v>91</v>
      </c>
      <c r="G173" t="s">
        <v>93</v>
      </c>
      <c r="H173" s="362">
        <v>4.95</v>
      </c>
    </row>
    <row r="174" spans="1:8" x14ac:dyDescent="0.25">
      <c r="A174">
        <v>8311</v>
      </c>
      <c r="B174" t="s">
        <v>372</v>
      </c>
      <c r="C174" t="s">
        <v>373</v>
      </c>
      <c r="D174" t="s">
        <v>375</v>
      </c>
      <c r="E174" t="s">
        <v>376</v>
      </c>
      <c r="G174" t="s">
        <v>93</v>
      </c>
      <c r="H174" s="362">
        <v>7.92</v>
      </c>
    </row>
    <row r="175" spans="1:8" x14ac:dyDescent="0.25">
      <c r="A175" t="s">
        <v>3434</v>
      </c>
      <c r="B175" t="s">
        <v>372</v>
      </c>
      <c r="D175" t="s">
        <v>3435</v>
      </c>
      <c r="E175">
        <v>44</v>
      </c>
      <c r="G175" t="s">
        <v>93</v>
      </c>
      <c r="H175" s="362">
        <v>25</v>
      </c>
    </row>
    <row r="176" spans="1:8" x14ac:dyDescent="0.25">
      <c r="A176">
        <v>8312</v>
      </c>
      <c r="B176" t="s">
        <v>372</v>
      </c>
      <c r="C176" t="s">
        <v>373</v>
      </c>
      <c r="D176" t="s">
        <v>3436</v>
      </c>
      <c r="E176" t="s">
        <v>3437</v>
      </c>
      <c r="G176" t="s">
        <v>93</v>
      </c>
      <c r="H176" s="362">
        <v>25.92</v>
      </c>
    </row>
    <row r="177" spans="1:8" x14ac:dyDescent="0.25">
      <c r="A177">
        <v>8313</v>
      </c>
      <c r="B177" t="s">
        <v>372</v>
      </c>
      <c r="C177" t="s">
        <v>373</v>
      </c>
      <c r="D177" t="s">
        <v>378</v>
      </c>
      <c r="E177" t="s">
        <v>285</v>
      </c>
      <c r="G177" t="s">
        <v>93</v>
      </c>
      <c r="H177" s="362">
        <v>40.01</v>
      </c>
    </row>
    <row r="178" spans="1:8" x14ac:dyDescent="0.25">
      <c r="A178">
        <v>8314</v>
      </c>
      <c r="B178" t="s">
        <v>372</v>
      </c>
      <c r="C178" t="s">
        <v>373</v>
      </c>
      <c r="D178" t="s">
        <v>379</v>
      </c>
      <c r="E178" t="s">
        <v>291</v>
      </c>
      <c r="G178" t="s">
        <v>93</v>
      </c>
      <c r="H178" s="362">
        <v>55.67</v>
      </c>
    </row>
    <row r="179" spans="1:8" x14ac:dyDescent="0.25">
      <c r="A179">
        <v>8315</v>
      </c>
      <c r="B179" t="s">
        <v>372</v>
      </c>
      <c r="C179" t="s">
        <v>373</v>
      </c>
      <c r="D179" t="s">
        <v>380</v>
      </c>
      <c r="E179" t="s">
        <v>244</v>
      </c>
      <c r="G179" t="s">
        <v>93</v>
      </c>
      <c r="H179" s="362">
        <v>77.67</v>
      </c>
    </row>
    <row r="180" spans="1:8" x14ac:dyDescent="0.25">
      <c r="A180">
        <v>8316</v>
      </c>
      <c r="B180" t="s">
        <v>372</v>
      </c>
      <c r="C180" t="s">
        <v>373</v>
      </c>
      <c r="D180" t="s">
        <v>381</v>
      </c>
      <c r="E180" t="s">
        <v>306</v>
      </c>
      <c r="G180" t="s">
        <v>93</v>
      </c>
      <c r="H180" s="362">
        <v>88.84</v>
      </c>
    </row>
    <row r="181" spans="1:8" x14ac:dyDescent="0.25">
      <c r="A181">
        <v>8317</v>
      </c>
      <c r="B181" t="s">
        <v>372</v>
      </c>
      <c r="C181" t="s">
        <v>373</v>
      </c>
      <c r="D181" t="s">
        <v>382</v>
      </c>
      <c r="E181" t="s">
        <v>107</v>
      </c>
      <c r="G181" t="s">
        <v>93</v>
      </c>
      <c r="H181" s="362">
        <v>99.73</v>
      </c>
    </row>
    <row r="182" spans="1:8" x14ac:dyDescent="0.25">
      <c r="A182" t="s">
        <v>3438</v>
      </c>
      <c r="B182" t="s">
        <v>372</v>
      </c>
      <c r="C182" t="s">
        <v>373</v>
      </c>
      <c r="D182" t="s">
        <v>3439</v>
      </c>
      <c r="E182">
        <v>464</v>
      </c>
      <c r="F182" t="s">
        <v>393</v>
      </c>
      <c r="G182" t="s">
        <v>93</v>
      </c>
      <c r="H182" s="362">
        <v>118.18</v>
      </c>
    </row>
    <row r="183" spans="1:8" x14ac:dyDescent="0.25">
      <c r="A183">
        <v>8318</v>
      </c>
      <c r="B183" t="s">
        <v>372</v>
      </c>
      <c r="C183" t="s">
        <v>373</v>
      </c>
      <c r="D183" t="s">
        <v>383</v>
      </c>
      <c r="E183" t="s">
        <v>384</v>
      </c>
      <c r="G183" t="s">
        <v>93</v>
      </c>
      <c r="H183" s="362">
        <v>159.09</v>
      </c>
    </row>
    <row r="184" spans="1:8" x14ac:dyDescent="0.25">
      <c r="A184">
        <v>8319</v>
      </c>
      <c r="B184" t="s">
        <v>372</v>
      </c>
      <c r="C184" t="s">
        <v>373</v>
      </c>
      <c r="D184" t="s">
        <v>385</v>
      </c>
      <c r="E184" t="s">
        <v>345</v>
      </c>
      <c r="G184" t="s">
        <v>93</v>
      </c>
      <c r="H184" s="362">
        <v>204.67</v>
      </c>
    </row>
    <row r="185" spans="1:8" x14ac:dyDescent="0.25">
      <c r="A185">
        <v>8320</v>
      </c>
      <c r="B185" t="s">
        <v>372</v>
      </c>
      <c r="C185" t="s">
        <v>373</v>
      </c>
      <c r="D185" t="s">
        <v>3440</v>
      </c>
      <c r="E185">
        <v>1645</v>
      </c>
      <c r="F185" t="s">
        <v>388</v>
      </c>
      <c r="G185" t="s">
        <v>93</v>
      </c>
      <c r="H185" s="362">
        <v>362.2</v>
      </c>
    </row>
    <row r="186" spans="1:8" x14ac:dyDescent="0.25">
      <c r="A186">
        <v>8321</v>
      </c>
      <c r="B186" t="s">
        <v>372</v>
      </c>
      <c r="C186" t="s">
        <v>373</v>
      </c>
      <c r="D186" t="s">
        <v>3441</v>
      </c>
      <c r="E186" t="s">
        <v>390</v>
      </c>
      <c r="G186" t="s">
        <v>93</v>
      </c>
      <c r="H186" s="362">
        <v>561.53</v>
      </c>
    </row>
    <row r="187" spans="1:8" x14ac:dyDescent="0.25">
      <c r="A187">
        <v>8322</v>
      </c>
      <c r="B187" t="s">
        <v>372</v>
      </c>
      <c r="C187" t="s">
        <v>373</v>
      </c>
      <c r="D187" t="s">
        <v>391</v>
      </c>
      <c r="E187" t="s">
        <v>392</v>
      </c>
      <c r="F187" t="s">
        <v>393</v>
      </c>
      <c r="G187" t="s">
        <v>93</v>
      </c>
      <c r="H187" s="362">
        <v>467.83</v>
      </c>
    </row>
    <row r="188" spans="1:8" x14ac:dyDescent="0.25">
      <c r="A188">
        <v>8323</v>
      </c>
      <c r="B188" t="s">
        <v>372</v>
      </c>
      <c r="C188" t="s">
        <v>373</v>
      </c>
      <c r="D188" t="s">
        <v>394</v>
      </c>
      <c r="E188" t="s">
        <v>387</v>
      </c>
      <c r="F188" t="s">
        <v>393</v>
      </c>
      <c r="G188" t="s">
        <v>93</v>
      </c>
      <c r="H188" s="362">
        <v>544.92999999999995</v>
      </c>
    </row>
    <row r="189" spans="1:8" x14ac:dyDescent="0.25">
      <c r="A189">
        <v>8324</v>
      </c>
      <c r="B189" t="s">
        <v>372</v>
      </c>
      <c r="C189" t="s">
        <v>373</v>
      </c>
      <c r="D189" t="s">
        <v>3442</v>
      </c>
      <c r="E189">
        <v>2500</v>
      </c>
      <c r="F189" t="s">
        <v>393</v>
      </c>
      <c r="G189" t="s">
        <v>93</v>
      </c>
      <c r="H189" s="362">
        <v>544.92999999999995</v>
      </c>
    </row>
    <row r="190" spans="1:8" x14ac:dyDescent="0.25">
      <c r="A190">
        <v>8325</v>
      </c>
      <c r="B190" t="s">
        <v>372</v>
      </c>
      <c r="C190" t="s">
        <v>373</v>
      </c>
      <c r="D190" t="s">
        <v>3443</v>
      </c>
      <c r="E190">
        <v>63</v>
      </c>
      <c r="F190" t="s">
        <v>388</v>
      </c>
      <c r="G190" t="s">
        <v>93</v>
      </c>
      <c r="H190" s="362">
        <v>23.48</v>
      </c>
    </row>
    <row r="191" spans="1:8" x14ac:dyDescent="0.25">
      <c r="A191">
        <v>8326</v>
      </c>
      <c r="B191" t="s">
        <v>372</v>
      </c>
      <c r="C191" t="s">
        <v>373</v>
      </c>
      <c r="D191" t="s">
        <v>3444</v>
      </c>
      <c r="E191">
        <v>35</v>
      </c>
      <c r="F191" t="s">
        <v>3445</v>
      </c>
      <c r="G191" t="s">
        <v>93</v>
      </c>
      <c r="H191" s="362">
        <v>16.7</v>
      </c>
    </row>
    <row r="192" spans="1:8" x14ac:dyDescent="0.25">
      <c r="A192">
        <v>8327</v>
      </c>
      <c r="B192" t="s">
        <v>3295</v>
      </c>
      <c r="C192" t="s">
        <v>373</v>
      </c>
      <c r="D192" t="s">
        <v>3446</v>
      </c>
      <c r="E192">
        <v>1065</v>
      </c>
      <c r="G192" t="s">
        <v>93</v>
      </c>
      <c r="H192" s="362">
        <v>235.71</v>
      </c>
    </row>
    <row r="193" spans="1:8" x14ac:dyDescent="0.25">
      <c r="A193" t="s">
        <v>3298</v>
      </c>
      <c r="B193" t="s">
        <v>372</v>
      </c>
      <c r="C193" t="s">
        <v>373</v>
      </c>
      <c r="D193" t="s">
        <v>3447</v>
      </c>
      <c r="E193">
        <v>120</v>
      </c>
      <c r="G193" t="s">
        <v>93</v>
      </c>
      <c r="H193" s="362">
        <v>32.090000000000003</v>
      </c>
    </row>
    <row r="194" spans="1:8" x14ac:dyDescent="0.25">
      <c r="A194" t="s">
        <v>3448</v>
      </c>
      <c r="B194" t="s">
        <v>3449</v>
      </c>
      <c r="C194" t="s">
        <v>3450</v>
      </c>
      <c r="D194" t="s">
        <v>3451</v>
      </c>
      <c r="E194">
        <v>10915</v>
      </c>
      <c r="F194" t="s">
        <v>3452</v>
      </c>
      <c r="G194" t="s">
        <v>93</v>
      </c>
      <c r="H194" s="362">
        <v>2600</v>
      </c>
    </row>
    <row r="195" spans="1:8" x14ac:dyDescent="0.25">
      <c r="A195" t="s">
        <v>3453</v>
      </c>
      <c r="B195" t="s">
        <v>3449</v>
      </c>
      <c r="C195" t="s">
        <v>3450</v>
      </c>
      <c r="D195" t="s">
        <v>3454</v>
      </c>
      <c r="E195">
        <v>10915</v>
      </c>
      <c r="F195" t="s">
        <v>3455</v>
      </c>
      <c r="G195" t="s">
        <v>93</v>
      </c>
      <c r="H195" s="362">
        <v>800</v>
      </c>
    </row>
    <row r="196" spans="1:8" x14ac:dyDescent="0.25">
      <c r="A196">
        <v>8328</v>
      </c>
      <c r="B196" t="s">
        <v>372</v>
      </c>
      <c r="C196" t="s">
        <v>373</v>
      </c>
      <c r="D196" t="s">
        <v>3456</v>
      </c>
      <c r="E196">
        <v>1355</v>
      </c>
      <c r="G196" t="s">
        <v>93</v>
      </c>
      <c r="H196" s="362">
        <v>299.27999999999997</v>
      </c>
    </row>
    <row r="197" spans="1:8" x14ac:dyDescent="0.25">
      <c r="A197" t="s">
        <v>3300</v>
      </c>
      <c r="B197" t="s">
        <v>3457</v>
      </c>
      <c r="C197" t="s">
        <v>373</v>
      </c>
      <c r="D197" t="s">
        <v>3296</v>
      </c>
      <c r="F197" t="s">
        <v>388</v>
      </c>
      <c r="G197" t="s">
        <v>93</v>
      </c>
      <c r="H197" s="362">
        <v>496.86</v>
      </c>
    </row>
    <row r="198" spans="1:8" x14ac:dyDescent="0.25">
      <c r="A198">
        <v>8329</v>
      </c>
      <c r="B198" t="s">
        <v>372</v>
      </c>
      <c r="C198" t="s">
        <v>373</v>
      </c>
      <c r="D198" t="s">
        <v>3458</v>
      </c>
      <c r="E198" t="s">
        <v>392</v>
      </c>
      <c r="F198" t="s">
        <v>388</v>
      </c>
      <c r="G198" t="s">
        <v>93</v>
      </c>
      <c r="H198" s="362">
        <v>450.78</v>
      </c>
    </row>
    <row r="199" spans="1:8" x14ac:dyDescent="0.25">
      <c r="A199">
        <v>8330</v>
      </c>
      <c r="B199" t="s">
        <v>398</v>
      </c>
      <c r="C199" t="s">
        <v>399</v>
      </c>
      <c r="D199" t="s">
        <v>400</v>
      </c>
      <c r="E199" t="s">
        <v>242</v>
      </c>
      <c r="F199" t="s">
        <v>401</v>
      </c>
      <c r="G199" t="s">
        <v>93</v>
      </c>
      <c r="H199" s="362">
        <v>44.6</v>
      </c>
    </row>
    <row r="200" spans="1:8" x14ac:dyDescent="0.25">
      <c r="A200">
        <v>8331</v>
      </c>
      <c r="B200" t="s">
        <v>398</v>
      </c>
      <c r="C200" t="s">
        <v>399</v>
      </c>
      <c r="D200" t="s">
        <v>402</v>
      </c>
      <c r="E200" t="s">
        <v>109</v>
      </c>
      <c r="F200" t="s">
        <v>401</v>
      </c>
      <c r="G200" t="s">
        <v>93</v>
      </c>
      <c r="H200" s="362">
        <v>65.12</v>
      </c>
    </row>
    <row r="201" spans="1:8" x14ac:dyDescent="0.25">
      <c r="A201">
        <v>8332</v>
      </c>
      <c r="B201" t="s">
        <v>398</v>
      </c>
      <c r="C201" t="s">
        <v>399</v>
      </c>
      <c r="D201" t="s">
        <v>403</v>
      </c>
      <c r="E201" t="s">
        <v>404</v>
      </c>
      <c r="F201" t="s">
        <v>401</v>
      </c>
      <c r="G201" t="s">
        <v>93</v>
      </c>
      <c r="H201" s="362">
        <v>100.61</v>
      </c>
    </row>
    <row r="202" spans="1:8" x14ac:dyDescent="0.25">
      <c r="A202">
        <v>8334</v>
      </c>
      <c r="B202" t="s">
        <v>398</v>
      </c>
      <c r="C202" t="s">
        <v>3459</v>
      </c>
      <c r="D202" t="s">
        <v>3460</v>
      </c>
      <c r="E202">
        <v>275</v>
      </c>
      <c r="G202" t="s">
        <v>93</v>
      </c>
      <c r="H202" s="362">
        <v>124</v>
      </c>
    </row>
    <row r="203" spans="1:8" x14ac:dyDescent="0.25">
      <c r="A203">
        <v>8350</v>
      </c>
      <c r="B203" t="s">
        <v>405</v>
      </c>
      <c r="C203" t="s">
        <v>352</v>
      </c>
      <c r="D203" t="s">
        <v>406</v>
      </c>
      <c r="E203">
        <v>0</v>
      </c>
      <c r="F203" t="s">
        <v>407</v>
      </c>
      <c r="G203" t="s">
        <v>93</v>
      </c>
      <c r="H203" s="362">
        <v>0.16</v>
      </c>
    </row>
    <row r="204" spans="1:8" x14ac:dyDescent="0.25">
      <c r="A204">
        <v>8351</v>
      </c>
      <c r="B204" t="s">
        <v>405</v>
      </c>
      <c r="C204" t="s">
        <v>352</v>
      </c>
      <c r="D204" t="s">
        <v>408</v>
      </c>
      <c r="E204">
        <v>0</v>
      </c>
      <c r="F204" t="s">
        <v>407</v>
      </c>
      <c r="G204" t="s">
        <v>93</v>
      </c>
      <c r="H204" s="362">
        <v>0.24</v>
      </c>
    </row>
    <row r="205" spans="1:8" x14ac:dyDescent="0.25">
      <c r="A205">
        <v>8352</v>
      </c>
      <c r="B205" t="s">
        <v>405</v>
      </c>
      <c r="C205" t="s">
        <v>352</v>
      </c>
      <c r="D205" t="s">
        <v>280</v>
      </c>
      <c r="E205">
        <v>0</v>
      </c>
      <c r="F205" t="s">
        <v>407</v>
      </c>
      <c r="G205" t="s">
        <v>93</v>
      </c>
      <c r="H205" s="362">
        <v>0.61</v>
      </c>
    </row>
    <row r="206" spans="1:8" x14ac:dyDescent="0.25">
      <c r="A206">
        <v>8353</v>
      </c>
      <c r="B206" t="s">
        <v>405</v>
      </c>
      <c r="C206" t="s">
        <v>352</v>
      </c>
      <c r="D206" t="s">
        <v>409</v>
      </c>
      <c r="E206">
        <v>0</v>
      </c>
      <c r="F206" t="s">
        <v>407</v>
      </c>
      <c r="G206" t="s">
        <v>93</v>
      </c>
      <c r="H206" s="362">
        <v>0.63</v>
      </c>
    </row>
    <row r="207" spans="1:8" x14ac:dyDescent="0.25">
      <c r="A207">
        <v>8354</v>
      </c>
      <c r="B207" t="s">
        <v>405</v>
      </c>
      <c r="C207" t="s">
        <v>352</v>
      </c>
      <c r="D207" t="s">
        <v>283</v>
      </c>
      <c r="E207">
        <v>0</v>
      </c>
      <c r="F207" t="s">
        <v>407</v>
      </c>
      <c r="G207" t="s">
        <v>93</v>
      </c>
      <c r="H207" s="362">
        <v>0.93</v>
      </c>
    </row>
    <row r="208" spans="1:8" x14ac:dyDescent="0.25">
      <c r="A208">
        <v>8355</v>
      </c>
      <c r="B208" t="s">
        <v>405</v>
      </c>
      <c r="C208" t="s">
        <v>352</v>
      </c>
      <c r="D208" t="s">
        <v>118</v>
      </c>
      <c r="E208">
        <v>0</v>
      </c>
      <c r="F208" t="s">
        <v>407</v>
      </c>
      <c r="G208" t="s">
        <v>93</v>
      </c>
      <c r="H208" s="362">
        <v>1.73</v>
      </c>
    </row>
    <row r="209" spans="1:8" x14ac:dyDescent="0.25">
      <c r="A209">
        <v>8356</v>
      </c>
      <c r="B209" t="s">
        <v>410</v>
      </c>
      <c r="C209" t="s">
        <v>352</v>
      </c>
      <c r="D209" t="s">
        <v>406</v>
      </c>
      <c r="E209">
        <v>0</v>
      </c>
      <c r="F209" t="s">
        <v>407</v>
      </c>
      <c r="G209" t="s">
        <v>93</v>
      </c>
      <c r="H209" s="362">
        <v>0.28999999999999998</v>
      </c>
    </row>
    <row r="210" spans="1:8" x14ac:dyDescent="0.25">
      <c r="A210">
        <v>8357</v>
      </c>
      <c r="B210" t="s">
        <v>410</v>
      </c>
      <c r="C210" t="s">
        <v>352</v>
      </c>
      <c r="D210" t="s">
        <v>408</v>
      </c>
      <c r="E210">
        <v>0</v>
      </c>
      <c r="F210" t="s">
        <v>407</v>
      </c>
      <c r="G210" t="s">
        <v>93</v>
      </c>
      <c r="H210" s="362">
        <v>0.34</v>
      </c>
    </row>
    <row r="211" spans="1:8" x14ac:dyDescent="0.25">
      <c r="A211">
        <v>8358</v>
      </c>
      <c r="B211" t="s">
        <v>410</v>
      </c>
      <c r="C211" t="s">
        <v>352</v>
      </c>
      <c r="D211" t="s">
        <v>280</v>
      </c>
      <c r="E211">
        <v>0</v>
      </c>
      <c r="F211" t="s">
        <v>407</v>
      </c>
      <c r="G211" t="s">
        <v>93</v>
      </c>
      <c r="H211" s="362">
        <v>1.1299999999999999</v>
      </c>
    </row>
    <row r="212" spans="1:8" x14ac:dyDescent="0.25">
      <c r="A212">
        <v>8359</v>
      </c>
      <c r="B212" t="s">
        <v>410</v>
      </c>
      <c r="C212" t="s">
        <v>352</v>
      </c>
      <c r="D212" t="s">
        <v>409</v>
      </c>
      <c r="E212">
        <v>0</v>
      </c>
      <c r="F212" t="s">
        <v>407</v>
      </c>
      <c r="G212" t="s">
        <v>93</v>
      </c>
      <c r="H212" s="362">
        <v>1.1299999999999999</v>
      </c>
    </row>
    <row r="213" spans="1:8" x14ac:dyDescent="0.25">
      <c r="A213">
        <v>8360</v>
      </c>
      <c r="B213" t="s">
        <v>410</v>
      </c>
      <c r="C213" t="s">
        <v>352</v>
      </c>
      <c r="D213" t="s">
        <v>283</v>
      </c>
      <c r="E213">
        <v>0</v>
      </c>
      <c r="F213" t="s">
        <v>407</v>
      </c>
      <c r="G213" t="s">
        <v>93</v>
      </c>
      <c r="H213" s="362">
        <v>1.75</v>
      </c>
    </row>
    <row r="214" spans="1:8" x14ac:dyDescent="0.25">
      <c r="A214">
        <v>8361</v>
      </c>
      <c r="B214" t="s">
        <v>410</v>
      </c>
      <c r="C214" t="s">
        <v>352</v>
      </c>
      <c r="D214" t="s">
        <v>118</v>
      </c>
      <c r="E214">
        <v>0</v>
      </c>
      <c r="F214" t="s">
        <v>407</v>
      </c>
      <c r="G214" t="s">
        <v>93</v>
      </c>
      <c r="H214" s="362">
        <v>3.34</v>
      </c>
    </row>
    <row r="215" spans="1:8" x14ac:dyDescent="0.25">
      <c r="A215">
        <v>8380</v>
      </c>
      <c r="B215" t="s">
        <v>411</v>
      </c>
      <c r="C215" t="s">
        <v>336</v>
      </c>
      <c r="D215" t="s">
        <v>337</v>
      </c>
      <c r="E215" t="s">
        <v>412</v>
      </c>
      <c r="F215" t="s">
        <v>413</v>
      </c>
      <c r="G215" t="s">
        <v>93</v>
      </c>
      <c r="H215" s="362">
        <v>20.66</v>
      </c>
    </row>
    <row r="216" spans="1:8" x14ac:dyDescent="0.25">
      <c r="A216">
        <v>8381</v>
      </c>
      <c r="B216" t="s">
        <v>411</v>
      </c>
      <c r="C216" t="s">
        <v>336</v>
      </c>
      <c r="D216" t="s">
        <v>414</v>
      </c>
      <c r="E216" t="s">
        <v>357</v>
      </c>
      <c r="F216" t="s">
        <v>413</v>
      </c>
      <c r="G216" t="s">
        <v>93</v>
      </c>
      <c r="H216" s="362">
        <v>35.85</v>
      </c>
    </row>
    <row r="217" spans="1:8" x14ac:dyDescent="0.25">
      <c r="A217">
        <v>8382</v>
      </c>
      <c r="B217" t="s">
        <v>411</v>
      </c>
      <c r="C217" t="s">
        <v>336</v>
      </c>
      <c r="D217" t="s">
        <v>415</v>
      </c>
      <c r="E217" t="s">
        <v>416</v>
      </c>
      <c r="F217" t="s">
        <v>413</v>
      </c>
      <c r="G217" t="s">
        <v>93</v>
      </c>
      <c r="H217" s="362">
        <v>69.98</v>
      </c>
    </row>
    <row r="218" spans="1:8" x14ac:dyDescent="0.25">
      <c r="A218">
        <v>8383</v>
      </c>
      <c r="B218" t="s">
        <v>411</v>
      </c>
      <c r="C218" t="s">
        <v>336</v>
      </c>
      <c r="D218" t="s">
        <v>417</v>
      </c>
      <c r="E218" t="s">
        <v>418</v>
      </c>
      <c r="F218" t="s">
        <v>413</v>
      </c>
      <c r="G218" t="s">
        <v>93</v>
      </c>
      <c r="H218" s="362">
        <v>126.6</v>
      </c>
    </row>
    <row r="219" spans="1:8" x14ac:dyDescent="0.25">
      <c r="A219">
        <v>8384</v>
      </c>
      <c r="B219" t="s">
        <v>411</v>
      </c>
      <c r="C219" t="s">
        <v>336</v>
      </c>
      <c r="D219" t="s">
        <v>419</v>
      </c>
      <c r="E219" t="s">
        <v>420</v>
      </c>
      <c r="F219" t="s">
        <v>413</v>
      </c>
      <c r="G219" t="s">
        <v>93</v>
      </c>
      <c r="H219" s="362">
        <v>120.21</v>
      </c>
    </row>
    <row r="220" spans="1:8" x14ac:dyDescent="0.25">
      <c r="A220">
        <v>8390</v>
      </c>
      <c r="B220" t="s">
        <v>421</v>
      </c>
      <c r="C220" t="s">
        <v>336</v>
      </c>
      <c r="D220" t="s">
        <v>337</v>
      </c>
      <c r="E220" t="s">
        <v>422</v>
      </c>
      <c r="G220" t="s">
        <v>93</v>
      </c>
      <c r="H220" s="362">
        <v>21.01</v>
      </c>
    </row>
    <row r="221" spans="1:8" x14ac:dyDescent="0.25">
      <c r="A221">
        <v>8391</v>
      </c>
      <c r="B221" t="s">
        <v>421</v>
      </c>
      <c r="C221" t="s">
        <v>336</v>
      </c>
      <c r="D221" t="s">
        <v>414</v>
      </c>
      <c r="E221" t="s">
        <v>357</v>
      </c>
      <c r="G221" t="s">
        <v>93</v>
      </c>
      <c r="H221" s="362">
        <v>41.05</v>
      </c>
    </row>
    <row r="222" spans="1:8" x14ac:dyDescent="0.25">
      <c r="A222">
        <v>8392</v>
      </c>
      <c r="B222" t="s">
        <v>421</v>
      </c>
      <c r="C222" t="s">
        <v>336</v>
      </c>
      <c r="D222" t="s">
        <v>415</v>
      </c>
      <c r="E222" t="s">
        <v>315</v>
      </c>
      <c r="F222" t="s">
        <v>3461</v>
      </c>
      <c r="G222" t="s">
        <v>93</v>
      </c>
      <c r="H222" s="362">
        <v>39.35</v>
      </c>
    </row>
    <row r="223" spans="1:8" x14ac:dyDescent="0.25">
      <c r="A223">
        <v>8393</v>
      </c>
      <c r="B223" t="s">
        <v>421</v>
      </c>
      <c r="C223" t="s">
        <v>336</v>
      </c>
      <c r="D223" t="s">
        <v>417</v>
      </c>
      <c r="E223" t="s">
        <v>423</v>
      </c>
      <c r="G223" t="s">
        <v>93</v>
      </c>
      <c r="H223" s="362">
        <v>46.45</v>
      </c>
    </row>
    <row r="224" spans="1:8" x14ac:dyDescent="0.25">
      <c r="A224">
        <v>8394</v>
      </c>
      <c r="B224" t="s">
        <v>421</v>
      </c>
      <c r="C224" t="s">
        <v>336</v>
      </c>
      <c r="D224" t="s">
        <v>419</v>
      </c>
      <c r="E224">
        <v>232</v>
      </c>
      <c r="G224" t="s">
        <v>93</v>
      </c>
      <c r="H224" s="362">
        <v>78.13</v>
      </c>
    </row>
    <row r="225" spans="1:8" x14ac:dyDescent="0.25">
      <c r="A225">
        <v>8395</v>
      </c>
      <c r="B225" t="s">
        <v>421</v>
      </c>
      <c r="C225" t="s">
        <v>336</v>
      </c>
      <c r="D225" t="s">
        <v>424</v>
      </c>
      <c r="E225">
        <v>255</v>
      </c>
      <c r="G225" t="s">
        <v>93</v>
      </c>
      <c r="H225" s="362">
        <v>80.8</v>
      </c>
    </row>
    <row r="226" spans="1:8" x14ac:dyDescent="0.25">
      <c r="A226">
        <v>8396</v>
      </c>
      <c r="B226" t="s">
        <v>421</v>
      </c>
      <c r="C226" t="s">
        <v>336</v>
      </c>
      <c r="D226" t="s">
        <v>425</v>
      </c>
      <c r="E226" t="s">
        <v>426</v>
      </c>
      <c r="G226" t="s">
        <v>93</v>
      </c>
      <c r="H226" s="362">
        <v>113.83</v>
      </c>
    </row>
    <row r="227" spans="1:8" x14ac:dyDescent="0.25">
      <c r="A227">
        <v>8397</v>
      </c>
      <c r="B227" t="s">
        <v>421</v>
      </c>
      <c r="C227" t="s">
        <v>336</v>
      </c>
      <c r="D227" t="s">
        <v>427</v>
      </c>
      <c r="E227" t="s">
        <v>317</v>
      </c>
      <c r="G227" t="s">
        <v>93</v>
      </c>
      <c r="H227" s="362">
        <v>139.69999999999999</v>
      </c>
    </row>
    <row r="228" spans="1:8" x14ac:dyDescent="0.25">
      <c r="A228">
        <v>8398</v>
      </c>
      <c r="B228" t="s">
        <v>421</v>
      </c>
      <c r="C228" t="s">
        <v>336</v>
      </c>
      <c r="D228" t="s">
        <v>428</v>
      </c>
      <c r="E228" t="s">
        <v>429</v>
      </c>
      <c r="G228" t="s">
        <v>93</v>
      </c>
      <c r="H228" s="362">
        <v>190</v>
      </c>
    </row>
    <row r="229" spans="1:8" x14ac:dyDescent="0.25">
      <c r="A229">
        <v>8399</v>
      </c>
      <c r="B229" t="s">
        <v>3462</v>
      </c>
      <c r="C229" t="s">
        <v>3463</v>
      </c>
      <c r="D229" t="s">
        <v>3464</v>
      </c>
      <c r="E229">
        <v>95</v>
      </c>
      <c r="G229" t="s">
        <v>93</v>
      </c>
      <c r="H229" s="362">
        <v>17.329999999999998</v>
      </c>
    </row>
    <row r="230" spans="1:8" x14ac:dyDescent="0.25">
      <c r="A230">
        <v>8400</v>
      </c>
      <c r="B230" t="s">
        <v>3462</v>
      </c>
      <c r="C230" t="s">
        <v>3465</v>
      </c>
      <c r="D230" t="s">
        <v>3466</v>
      </c>
      <c r="E230">
        <v>115</v>
      </c>
      <c r="G230" t="s">
        <v>93</v>
      </c>
      <c r="H230" s="362">
        <v>35.56</v>
      </c>
    </row>
    <row r="231" spans="1:8" x14ac:dyDescent="0.25">
      <c r="A231">
        <v>8401</v>
      </c>
      <c r="B231" t="s">
        <v>430</v>
      </c>
      <c r="C231" t="s">
        <v>336</v>
      </c>
      <c r="D231" t="s">
        <v>3467</v>
      </c>
      <c r="E231" t="s">
        <v>521</v>
      </c>
      <c r="F231" t="s">
        <v>3468</v>
      </c>
      <c r="G231" t="s">
        <v>93</v>
      </c>
      <c r="H231" s="362">
        <v>37.76</v>
      </c>
    </row>
    <row r="232" spans="1:8" x14ac:dyDescent="0.25">
      <c r="A232">
        <v>8410</v>
      </c>
      <c r="B232" t="s">
        <v>432</v>
      </c>
      <c r="C232" t="s">
        <v>433</v>
      </c>
      <c r="D232" t="s">
        <v>434</v>
      </c>
      <c r="E232">
        <v>8</v>
      </c>
      <c r="F232" t="s">
        <v>3469</v>
      </c>
      <c r="G232" t="s">
        <v>93</v>
      </c>
      <c r="H232" s="362">
        <v>3.17</v>
      </c>
    </row>
    <row r="233" spans="1:8" x14ac:dyDescent="0.25">
      <c r="A233">
        <v>8411</v>
      </c>
      <c r="B233" t="s">
        <v>432</v>
      </c>
      <c r="C233" t="s">
        <v>433</v>
      </c>
      <c r="D233" t="s">
        <v>435</v>
      </c>
      <c r="E233">
        <v>11</v>
      </c>
      <c r="F233" t="s">
        <v>3470</v>
      </c>
      <c r="G233" t="s">
        <v>93</v>
      </c>
      <c r="H233" s="362">
        <v>5.48</v>
      </c>
    </row>
    <row r="234" spans="1:8" x14ac:dyDescent="0.25">
      <c r="A234">
        <v>8412</v>
      </c>
      <c r="B234" t="s">
        <v>3471</v>
      </c>
      <c r="C234" t="s">
        <v>433</v>
      </c>
      <c r="D234" t="s">
        <v>437</v>
      </c>
      <c r="E234" t="s">
        <v>91</v>
      </c>
      <c r="G234" t="s">
        <v>93</v>
      </c>
      <c r="H234" s="362">
        <v>14.59</v>
      </c>
    </row>
    <row r="235" spans="1:8" x14ac:dyDescent="0.25">
      <c r="A235">
        <v>8413</v>
      </c>
      <c r="B235" t="s">
        <v>3471</v>
      </c>
      <c r="C235" t="s">
        <v>433</v>
      </c>
      <c r="D235" t="s">
        <v>438</v>
      </c>
      <c r="E235" t="s">
        <v>376</v>
      </c>
      <c r="G235" t="s">
        <v>93</v>
      </c>
      <c r="H235" s="362">
        <v>19.7</v>
      </c>
    </row>
    <row r="236" spans="1:8" x14ac:dyDescent="0.25">
      <c r="A236">
        <v>8414</v>
      </c>
      <c r="B236" t="s">
        <v>670</v>
      </c>
      <c r="C236" t="s">
        <v>671</v>
      </c>
      <c r="D236" t="s">
        <v>672</v>
      </c>
      <c r="E236" t="s">
        <v>244</v>
      </c>
      <c r="G236" t="s">
        <v>93</v>
      </c>
      <c r="H236" s="362">
        <v>85.9</v>
      </c>
    </row>
    <row r="237" spans="1:8" x14ac:dyDescent="0.25">
      <c r="A237">
        <v>8419</v>
      </c>
      <c r="B237" t="s">
        <v>3472</v>
      </c>
      <c r="C237" t="s">
        <v>3473</v>
      </c>
      <c r="D237" t="s">
        <v>3474</v>
      </c>
      <c r="E237">
        <v>0</v>
      </c>
      <c r="G237" t="s">
        <v>93</v>
      </c>
      <c r="H237" s="362">
        <v>1.17</v>
      </c>
    </row>
    <row r="238" spans="1:8" x14ac:dyDescent="0.25">
      <c r="A238">
        <v>8420</v>
      </c>
      <c r="B238" t="s">
        <v>3475</v>
      </c>
      <c r="C238" t="s">
        <v>3476</v>
      </c>
      <c r="E238" t="s">
        <v>3477</v>
      </c>
      <c r="G238" t="s">
        <v>93</v>
      </c>
      <c r="H238" s="362">
        <v>59.37</v>
      </c>
    </row>
    <row r="239" spans="1:8" x14ac:dyDescent="0.25">
      <c r="A239">
        <v>8421</v>
      </c>
      <c r="B239" t="s">
        <v>754</v>
      </c>
      <c r="C239" t="s">
        <v>3478</v>
      </c>
      <c r="E239" t="s">
        <v>487</v>
      </c>
      <c r="G239" t="s">
        <v>93</v>
      </c>
      <c r="H239" s="362">
        <v>1.65</v>
      </c>
    </row>
    <row r="240" spans="1:8" x14ac:dyDescent="0.25">
      <c r="A240">
        <v>8423</v>
      </c>
      <c r="B240" t="s">
        <v>444</v>
      </c>
      <c r="C240" t="s">
        <v>445</v>
      </c>
      <c r="D240" t="s">
        <v>446</v>
      </c>
      <c r="E240" t="s">
        <v>423</v>
      </c>
      <c r="G240" t="s">
        <v>93</v>
      </c>
      <c r="H240" s="362">
        <v>88.36</v>
      </c>
    </row>
    <row r="241" spans="1:8" x14ac:dyDescent="0.25">
      <c r="A241">
        <v>8424</v>
      </c>
      <c r="B241" t="s">
        <v>444</v>
      </c>
      <c r="C241" t="s">
        <v>445</v>
      </c>
      <c r="D241" t="s">
        <v>447</v>
      </c>
      <c r="E241" t="s">
        <v>362</v>
      </c>
      <c r="G241" t="s">
        <v>93</v>
      </c>
      <c r="H241" s="362">
        <v>121.45</v>
      </c>
    </row>
    <row r="242" spans="1:8" x14ac:dyDescent="0.25">
      <c r="A242">
        <v>8425</v>
      </c>
      <c r="B242" t="s">
        <v>3479</v>
      </c>
      <c r="C242" t="s">
        <v>449</v>
      </c>
      <c r="D242" t="s">
        <v>450</v>
      </c>
      <c r="E242" t="s">
        <v>112</v>
      </c>
      <c r="F242" t="s">
        <v>451</v>
      </c>
      <c r="G242" t="s">
        <v>93</v>
      </c>
      <c r="H242" s="362">
        <v>4.6500000000000004</v>
      </c>
    </row>
    <row r="243" spans="1:8" x14ac:dyDescent="0.25">
      <c r="A243">
        <v>8430</v>
      </c>
      <c r="B243" t="s">
        <v>452</v>
      </c>
      <c r="E243">
        <v>0</v>
      </c>
      <c r="F243" t="s">
        <v>453</v>
      </c>
      <c r="G243" t="s">
        <v>93</v>
      </c>
      <c r="H243" s="362">
        <v>12.84</v>
      </c>
    </row>
    <row r="244" spans="1:8" x14ac:dyDescent="0.25">
      <c r="A244">
        <v>8431</v>
      </c>
      <c r="B244" t="s">
        <v>454</v>
      </c>
      <c r="C244" t="s">
        <v>3480</v>
      </c>
      <c r="E244" t="s">
        <v>97</v>
      </c>
      <c r="F244" t="s">
        <v>455</v>
      </c>
      <c r="G244" t="s">
        <v>93</v>
      </c>
      <c r="H244" s="362">
        <v>66.94</v>
      </c>
    </row>
    <row r="245" spans="1:8" x14ac:dyDescent="0.25">
      <c r="A245">
        <v>8432</v>
      </c>
      <c r="B245" t="s">
        <v>454</v>
      </c>
      <c r="C245" t="s">
        <v>3480</v>
      </c>
      <c r="E245" t="s">
        <v>285</v>
      </c>
      <c r="F245" t="s">
        <v>455</v>
      </c>
      <c r="G245" t="s">
        <v>93</v>
      </c>
      <c r="H245" s="362">
        <v>92.45</v>
      </c>
    </row>
    <row r="246" spans="1:8" x14ac:dyDescent="0.25">
      <c r="A246">
        <v>8433</v>
      </c>
      <c r="B246" t="s">
        <v>454</v>
      </c>
      <c r="C246" t="s">
        <v>3480</v>
      </c>
      <c r="E246" t="s">
        <v>216</v>
      </c>
      <c r="F246" t="s">
        <v>455</v>
      </c>
      <c r="G246" t="s">
        <v>93</v>
      </c>
      <c r="H246" s="362">
        <v>252.13</v>
      </c>
    </row>
    <row r="247" spans="1:8" x14ac:dyDescent="0.25">
      <c r="A247">
        <v>8434</v>
      </c>
      <c r="B247" t="s">
        <v>454</v>
      </c>
      <c r="D247" t="s">
        <v>3481</v>
      </c>
      <c r="E247" t="s">
        <v>143</v>
      </c>
      <c r="F247" t="s">
        <v>455</v>
      </c>
      <c r="G247" t="s">
        <v>93</v>
      </c>
      <c r="H247" s="362">
        <v>246.91</v>
      </c>
    </row>
    <row r="248" spans="1:8" x14ac:dyDescent="0.25">
      <c r="A248">
        <v>8436</v>
      </c>
      <c r="B248" t="s">
        <v>456</v>
      </c>
      <c r="E248" t="s">
        <v>242</v>
      </c>
      <c r="G248" t="s">
        <v>93</v>
      </c>
      <c r="H248" s="362">
        <v>112.03</v>
      </c>
    </row>
    <row r="249" spans="1:8" x14ac:dyDescent="0.25">
      <c r="A249">
        <v>8437</v>
      </c>
      <c r="B249" t="s">
        <v>456</v>
      </c>
      <c r="C249" t="s">
        <v>3482</v>
      </c>
      <c r="D249" t="s">
        <v>3483</v>
      </c>
      <c r="E249" t="s">
        <v>3484</v>
      </c>
      <c r="F249" t="s">
        <v>3485</v>
      </c>
      <c r="G249" t="s">
        <v>93</v>
      </c>
      <c r="H249" s="362">
        <v>146.97999999999999</v>
      </c>
    </row>
    <row r="250" spans="1:8" x14ac:dyDescent="0.25">
      <c r="A250">
        <v>8438</v>
      </c>
      <c r="B250" t="s">
        <v>456</v>
      </c>
      <c r="C250" t="s">
        <v>3486</v>
      </c>
      <c r="D250" t="s">
        <v>3487</v>
      </c>
      <c r="E250" t="s">
        <v>3488</v>
      </c>
      <c r="F250" t="s">
        <v>3485</v>
      </c>
      <c r="G250" t="s">
        <v>93</v>
      </c>
      <c r="H250" s="362">
        <v>196.08</v>
      </c>
    </row>
    <row r="251" spans="1:8" x14ac:dyDescent="0.25">
      <c r="A251">
        <v>8439</v>
      </c>
      <c r="B251" t="s">
        <v>456</v>
      </c>
      <c r="D251" t="s">
        <v>3489</v>
      </c>
      <c r="E251" t="s">
        <v>457</v>
      </c>
      <c r="F251" t="s">
        <v>3485</v>
      </c>
      <c r="G251" t="s">
        <v>93</v>
      </c>
      <c r="H251" s="362">
        <v>282.37</v>
      </c>
    </row>
    <row r="252" spans="1:8" x14ac:dyDescent="0.25">
      <c r="A252">
        <v>8440</v>
      </c>
      <c r="B252" t="s">
        <v>458</v>
      </c>
      <c r="C252" t="s">
        <v>459</v>
      </c>
      <c r="D252" t="s">
        <v>460</v>
      </c>
      <c r="E252" t="s">
        <v>461</v>
      </c>
      <c r="G252" t="s">
        <v>93</v>
      </c>
      <c r="H252" s="362">
        <v>16.760000000000002</v>
      </c>
    </row>
    <row r="253" spans="1:8" x14ac:dyDescent="0.25">
      <c r="A253">
        <v>8441</v>
      </c>
      <c r="B253" t="s">
        <v>458</v>
      </c>
      <c r="C253" t="s">
        <v>459</v>
      </c>
      <c r="D253" t="s">
        <v>462</v>
      </c>
      <c r="E253" t="s">
        <v>357</v>
      </c>
      <c r="G253" t="s">
        <v>93</v>
      </c>
      <c r="H253" s="362">
        <v>23.17</v>
      </c>
    </row>
    <row r="254" spans="1:8" x14ac:dyDescent="0.25">
      <c r="A254">
        <v>8442</v>
      </c>
      <c r="B254" t="s">
        <v>458</v>
      </c>
      <c r="C254" t="s">
        <v>459</v>
      </c>
      <c r="D254" t="s">
        <v>463</v>
      </c>
      <c r="E254" t="s">
        <v>464</v>
      </c>
      <c r="G254" t="s">
        <v>93</v>
      </c>
      <c r="H254" s="362">
        <v>42.65</v>
      </c>
    </row>
    <row r="255" spans="1:8" x14ac:dyDescent="0.25">
      <c r="A255">
        <v>8445</v>
      </c>
      <c r="B255" t="s">
        <v>3490</v>
      </c>
      <c r="C255" t="s">
        <v>459</v>
      </c>
      <c r="D255" t="s">
        <v>463</v>
      </c>
      <c r="E255" t="s">
        <v>466</v>
      </c>
      <c r="G255" t="s">
        <v>93</v>
      </c>
      <c r="H255" s="362">
        <v>76.28</v>
      </c>
    </row>
    <row r="256" spans="1:8" x14ac:dyDescent="0.25">
      <c r="A256">
        <v>8446</v>
      </c>
      <c r="B256" t="s">
        <v>467</v>
      </c>
      <c r="C256" t="s">
        <v>459</v>
      </c>
      <c r="D256" t="s">
        <v>468</v>
      </c>
      <c r="E256">
        <v>5</v>
      </c>
      <c r="G256" t="s">
        <v>93</v>
      </c>
      <c r="H256" s="362">
        <v>3.96</v>
      </c>
    </row>
    <row r="257" spans="1:8" x14ac:dyDescent="0.25">
      <c r="A257">
        <v>8447</v>
      </c>
      <c r="B257" t="s">
        <v>3491</v>
      </c>
      <c r="C257" t="s">
        <v>3492</v>
      </c>
      <c r="D257" t="s">
        <v>3493</v>
      </c>
      <c r="E257">
        <v>0</v>
      </c>
      <c r="F257" t="s">
        <v>471</v>
      </c>
      <c r="G257" t="s">
        <v>93</v>
      </c>
      <c r="H257" s="362">
        <v>37.18</v>
      </c>
    </row>
    <row r="258" spans="1:8" x14ac:dyDescent="0.25">
      <c r="A258">
        <v>8450</v>
      </c>
      <c r="B258" t="s">
        <v>3494</v>
      </c>
      <c r="C258" t="s">
        <v>473</v>
      </c>
      <c r="D258" t="s">
        <v>474</v>
      </c>
      <c r="E258">
        <v>0</v>
      </c>
      <c r="F258" t="s">
        <v>475</v>
      </c>
      <c r="G258" t="s">
        <v>93</v>
      </c>
      <c r="H258" s="362">
        <v>28.51</v>
      </c>
    </row>
    <row r="259" spans="1:8" x14ac:dyDescent="0.25">
      <c r="A259">
        <v>8451</v>
      </c>
      <c r="B259" t="s">
        <v>3494</v>
      </c>
      <c r="C259" t="s">
        <v>473</v>
      </c>
      <c r="D259" t="s">
        <v>476</v>
      </c>
      <c r="E259">
        <v>0</v>
      </c>
      <c r="F259" t="s">
        <v>475</v>
      </c>
      <c r="G259" t="s">
        <v>93</v>
      </c>
      <c r="H259" s="362">
        <v>33</v>
      </c>
    </row>
    <row r="260" spans="1:8" x14ac:dyDescent="0.25">
      <c r="A260">
        <v>8452</v>
      </c>
      <c r="B260" t="s">
        <v>3495</v>
      </c>
      <c r="C260" t="s">
        <v>473</v>
      </c>
      <c r="D260" t="s">
        <v>478</v>
      </c>
      <c r="E260">
        <v>0</v>
      </c>
      <c r="F260" t="s">
        <v>479</v>
      </c>
      <c r="G260" t="s">
        <v>93</v>
      </c>
      <c r="H260" s="362">
        <v>23.8</v>
      </c>
    </row>
    <row r="261" spans="1:8" x14ac:dyDescent="0.25">
      <c r="A261">
        <v>8453</v>
      </c>
      <c r="B261" t="s">
        <v>3495</v>
      </c>
      <c r="C261" t="s">
        <v>473</v>
      </c>
      <c r="D261" t="s">
        <v>478</v>
      </c>
      <c r="E261">
        <v>0</v>
      </c>
      <c r="F261" t="s">
        <v>480</v>
      </c>
      <c r="G261" t="s">
        <v>93</v>
      </c>
      <c r="H261" s="362">
        <v>40.69</v>
      </c>
    </row>
    <row r="262" spans="1:8" x14ac:dyDescent="0.25">
      <c r="A262">
        <v>8455</v>
      </c>
      <c r="B262" t="s">
        <v>481</v>
      </c>
      <c r="C262" t="s">
        <v>482</v>
      </c>
      <c r="D262" t="s">
        <v>483</v>
      </c>
      <c r="E262">
        <v>0</v>
      </c>
      <c r="F262" t="s">
        <v>3496</v>
      </c>
      <c r="G262" t="s">
        <v>93</v>
      </c>
      <c r="H262" s="362">
        <v>8.02</v>
      </c>
    </row>
    <row r="263" spans="1:8" x14ac:dyDescent="0.25">
      <c r="A263">
        <v>8456</v>
      </c>
      <c r="B263" t="s">
        <v>481</v>
      </c>
      <c r="C263" t="s">
        <v>482</v>
      </c>
      <c r="D263" t="s">
        <v>484</v>
      </c>
      <c r="E263">
        <v>0</v>
      </c>
      <c r="F263" t="s">
        <v>3496</v>
      </c>
      <c r="G263" t="s">
        <v>93</v>
      </c>
      <c r="H263" s="362">
        <v>10.88</v>
      </c>
    </row>
    <row r="264" spans="1:8" x14ac:dyDescent="0.25">
      <c r="A264">
        <v>8457</v>
      </c>
      <c r="B264" t="s">
        <v>481</v>
      </c>
      <c r="C264" t="s">
        <v>482</v>
      </c>
      <c r="D264" t="s">
        <v>485</v>
      </c>
      <c r="E264">
        <v>0</v>
      </c>
      <c r="F264" t="s">
        <v>3496</v>
      </c>
      <c r="G264" t="s">
        <v>93</v>
      </c>
      <c r="H264" s="362">
        <v>13.62</v>
      </c>
    </row>
    <row r="265" spans="1:8" x14ac:dyDescent="0.25">
      <c r="A265">
        <v>8458</v>
      </c>
      <c r="B265" t="s">
        <v>486</v>
      </c>
      <c r="C265" t="s">
        <v>324</v>
      </c>
      <c r="D265" t="s">
        <v>424</v>
      </c>
      <c r="E265" t="s">
        <v>487</v>
      </c>
      <c r="F265" t="s">
        <v>451</v>
      </c>
      <c r="G265" t="s">
        <v>93</v>
      </c>
      <c r="H265" s="362">
        <v>6.49</v>
      </c>
    </row>
    <row r="266" spans="1:8" x14ac:dyDescent="0.25">
      <c r="A266">
        <v>8469</v>
      </c>
      <c r="B266" t="s">
        <v>3497</v>
      </c>
      <c r="C266" t="s">
        <v>489</v>
      </c>
      <c r="D266" t="s">
        <v>490</v>
      </c>
      <c r="E266" t="s">
        <v>491</v>
      </c>
      <c r="F266" t="s">
        <v>492</v>
      </c>
      <c r="G266" t="s">
        <v>93</v>
      </c>
      <c r="H266" s="362">
        <v>8.2799999999999994</v>
      </c>
    </row>
    <row r="267" spans="1:8" x14ac:dyDescent="0.25">
      <c r="A267">
        <v>8470</v>
      </c>
      <c r="B267" t="s">
        <v>493</v>
      </c>
      <c r="C267" t="s">
        <v>3498</v>
      </c>
      <c r="D267" t="s">
        <v>3499</v>
      </c>
      <c r="E267" t="s">
        <v>3500</v>
      </c>
      <c r="F267" t="s">
        <v>494</v>
      </c>
      <c r="G267" t="s">
        <v>93</v>
      </c>
      <c r="H267" s="362">
        <v>7.79</v>
      </c>
    </row>
    <row r="268" spans="1:8" x14ac:dyDescent="0.25">
      <c r="A268">
        <v>8471</v>
      </c>
      <c r="B268" t="s">
        <v>493</v>
      </c>
      <c r="C268" t="s">
        <v>3501</v>
      </c>
      <c r="D268" t="s">
        <v>3502</v>
      </c>
      <c r="E268" t="s">
        <v>119</v>
      </c>
      <c r="F268" t="s">
        <v>494</v>
      </c>
      <c r="G268" t="s">
        <v>93</v>
      </c>
      <c r="H268" s="362">
        <v>9.59</v>
      </c>
    </row>
    <row r="269" spans="1:8" x14ac:dyDescent="0.25">
      <c r="A269">
        <v>8472</v>
      </c>
      <c r="B269" t="s">
        <v>493</v>
      </c>
      <c r="C269" t="s">
        <v>3503</v>
      </c>
      <c r="D269" t="s">
        <v>3504</v>
      </c>
      <c r="E269" t="s">
        <v>91</v>
      </c>
      <c r="F269" t="s">
        <v>494</v>
      </c>
      <c r="G269" t="s">
        <v>93</v>
      </c>
      <c r="H269" s="362">
        <v>9.0500000000000007</v>
      </c>
    </row>
    <row r="270" spans="1:8" x14ac:dyDescent="0.25">
      <c r="A270">
        <v>8473</v>
      </c>
      <c r="B270" t="s">
        <v>493</v>
      </c>
      <c r="E270" t="s">
        <v>495</v>
      </c>
      <c r="F270" t="s">
        <v>494</v>
      </c>
      <c r="G270" t="s">
        <v>93</v>
      </c>
      <c r="H270" s="362">
        <v>12.25</v>
      </c>
    </row>
    <row r="271" spans="1:8" x14ac:dyDescent="0.25">
      <c r="A271">
        <v>8474</v>
      </c>
      <c r="B271" t="s">
        <v>493</v>
      </c>
      <c r="E271" t="s">
        <v>376</v>
      </c>
      <c r="F271" t="s">
        <v>494</v>
      </c>
      <c r="G271" t="s">
        <v>93</v>
      </c>
      <c r="H271" s="362">
        <v>13.96</v>
      </c>
    </row>
    <row r="272" spans="1:8" x14ac:dyDescent="0.25">
      <c r="A272">
        <v>8475</v>
      </c>
      <c r="B272" t="s">
        <v>493</v>
      </c>
      <c r="E272" t="s">
        <v>496</v>
      </c>
      <c r="F272" t="s">
        <v>494</v>
      </c>
      <c r="G272" t="s">
        <v>93</v>
      </c>
      <c r="H272" s="362">
        <v>17.22</v>
      </c>
    </row>
    <row r="273" spans="1:8" x14ac:dyDescent="0.25">
      <c r="A273">
        <v>8476</v>
      </c>
      <c r="B273" t="s">
        <v>493</v>
      </c>
      <c r="C273" t="s">
        <v>3505</v>
      </c>
      <c r="D273" t="s">
        <v>3506</v>
      </c>
      <c r="E273" t="s">
        <v>357</v>
      </c>
      <c r="F273" t="s">
        <v>494</v>
      </c>
      <c r="G273" t="s">
        <v>93</v>
      </c>
      <c r="H273" s="362">
        <v>26.88</v>
      </c>
    </row>
    <row r="274" spans="1:8" x14ac:dyDescent="0.25">
      <c r="A274">
        <v>8477</v>
      </c>
      <c r="B274" t="s">
        <v>493</v>
      </c>
      <c r="E274" t="s">
        <v>497</v>
      </c>
      <c r="F274" t="s">
        <v>494</v>
      </c>
      <c r="G274" t="s">
        <v>93</v>
      </c>
      <c r="H274" s="362">
        <v>34.78</v>
      </c>
    </row>
    <row r="275" spans="1:8" x14ac:dyDescent="0.25">
      <c r="A275">
        <v>8478</v>
      </c>
      <c r="B275" t="s">
        <v>493</v>
      </c>
      <c r="E275" t="s">
        <v>360</v>
      </c>
      <c r="F275" t="s">
        <v>494</v>
      </c>
      <c r="G275" t="s">
        <v>93</v>
      </c>
      <c r="H275" s="362">
        <v>41.19</v>
      </c>
    </row>
    <row r="276" spans="1:8" x14ac:dyDescent="0.25">
      <c r="A276">
        <v>8479</v>
      </c>
      <c r="B276" t="s">
        <v>493</v>
      </c>
      <c r="E276" t="s">
        <v>286</v>
      </c>
      <c r="F276" t="s">
        <v>494</v>
      </c>
      <c r="G276" t="s">
        <v>93</v>
      </c>
      <c r="H276" s="362">
        <v>51.5</v>
      </c>
    </row>
    <row r="277" spans="1:8" x14ac:dyDescent="0.25">
      <c r="A277">
        <v>8480</v>
      </c>
      <c r="B277" t="s">
        <v>493</v>
      </c>
      <c r="E277" t="s">
        <v>457</v>
      </c>
      <c r="F277" t="s">
        <v>498</v>
      </c>
      <c r="G277" t="s">
        <v>93</v>
      </c>
      <c r="H277" s="362">
        <v>69.290000000000006</v>
      </c>
    </row>
    <row r="278" spans="1:8" x14ac:dyDescent="0.25">
      <c r="A278">
        <v>8481</v>
      </c>
      <c r="B278" t="s">
        <v>493</v>
      </c>
      <c r="E278" t="s">
        <v>499</v>
      </c>
      <c r="F278" t="s">
        <v>498</v>
      </c>
      <c r="G278" t="s">
        <v>93</v>
      </c>
      <c r="H278" s="362">
        <v>82.8</v>
      </c>
    </row>
    <row r="279" spans="1:8" x14ac:dyDescent="0.25">
      <c r="A279">
        <v>8482</v>
      </c>
      <c r="B279" t="s">
        <v>493</v>
      </c>
      <c r="E279" t="s">
        <v>501</v>
      </c>
      <c r="F279" t="s">
        <v>498</v>
      </c>
      <c r="G279" t="s">
        <v>93</v>
      </c>
      <c r="H279" s="362">
        <v>100.4</v>
      </c>
    </row>
    <row r="280" spans="1:8" x14ac:dyDescent="0.25">
      <c r="A280">
        <v>8483</v>
      </c>
      <c r="B280" t="s">
        <v>493</v>
      </c>
      <c r="E280" t="s">
        <v>107</v>
      </c>
      <c r="F280" t="s">
        <v>498</v>
      </c>
      <c r="G280" t="s">
        <v>93</v>
      </c>
      <c r="H280" s="362">
        <v>118.85</v>
      </c>
    </row>
    <row r="281" spans="1:8" x14ac:dyDescent="0.25">
      <c r="A281">
        <v>8484</v>
      </c>
      <c r="B281" t="s">
        <v>493</v>
      </c>
      <c r="E281" t="s">
        <v>502</v>
      </c>
      <c r="F281" t="s">
        <v>498</v>
      </c>
      <c r="G281" t="s">
        <v>93</v>
      </c>
      <c r="H281" s="362">
        <v>138.44</v>
      </c>
    </row>
    <row r="282" spans="1:8" x14ac:dyDescent="0.25">
      <c r="A282" t="s">
        <v>3507</v>
      </c>
      <c r="B282" t="s">
        <v>493</v>
      </c>
      <c r="C282" t="s">
        <v>3508</v>
      </c>
      <c r="E282">
        <v>600</v>
      </c>
      <c r="G282" t="s">
        <v>93</v>
      </c>
      <c r="H282" s="362">
        <v>142.65</v>
      </c>
    </row>
    <row r="283" spans="1:8" x14ac:dyDescent="0.25">
      <c r="A283">
        <v>8485</v>
      </c>
      <c r="B283" t="s">
        <v>493</v>
      </c>
      <c r="E283" t="s">
        <v>343</v>
      </c>
      <c r="F283" t="s">
        <v>498</v>
      </c>
      <c r="G283" t="s">
        <v>93</v>
      </c>
      <c r="H283" s="362">
        <v>157.05000000000001</v>
      </c>
    </row>
    <row r="284" spans="1:8" x14ac:dyDescent="0.25">
      <c r="A284" t="s">
        <v>3509</v>
      </c>
      <c r="B284" t="s">
        <v>493</v>
      </c>
      <c r="E284">
        <v>746</v>
      </c>
      <c r="G284" t="s">
        <v>93</v>
      </c>
      <c r="H284" s="362">
        <v>177.36</v>
      </c>
    </row>
    <row r="285" spans="1:8" x14ac:dyDescent="0.25">
      <c r="A285" t="s">
        <v>3510</v>
      </c>
      <c r="B285" t="s">
        <v>493</v>
      </c>
      <c r="E285">
        <v>905</v>
      </c>
      <c r="G285" t="s">
        <v>93</v>
      </c>
      <c r="H285" s="362">
        <v>215.6</v>
      </c>
    </row>
    <row r="286" spans="1:8" x14ac:dyDescent="0.25">
      <c r="A286" t="s">
        <v>3511</v>
      </c>
      <c r="B286" t="s">
        <v>493</v>
      </c>
      <c r="D286" t="s">
        <v>3512</v>
      </c>
      <c r="E286">
        <v>1000</v>
      </c>
      <c r="G286" t="s">
        <v>93</v>
      </c>
      <c r="H286" s="362">
        <v>360</v>
      </c>
    </row>
    <row r="287" spans="1:8" x14ac:dyDescent="0.25">
      <c r="A287" t="s">
        <v>3513</v>
      </c>
      <c r="B287" t="s">
        <v>493</v>
      </c>
      <c r="C287" t="s">
        <v>3514</v>
      </c>
      <c r="E287">
        <v>2250</v>
      </c>
      <c r="G287" t="s">
        <v>93</v>
      </c>
      <c r="H287" s="362">
        <v>775</v>
      </c>
    </row>
    <row r="288" spans="1:8" x14ac:dyDescent="0.25">
      <c r="A288" t="s">
        <v>3515</v>
      </c>
      <c r="B288" t="s">
        <v>493</v>
      </c>
      <c r="D288" t="s">
        <v>3516</v>
      </c>
      <c r="E288">
        <v>2500</v>
      </c>
      <c r="G288" t="s">
        <v>93</v>
      </c>
      <c r="H288" s="362">
        <v>780</v>
      </c>
    </row>
    <row r="289" spans="1:8" x14ac:dyDescent="0.25">
      <c r="A289" t="s">
        <v>3517</v>
      </c>
      <c r="B289" t="s">
        <v>3518</v>
      </c>
      <c r="C289" t="s">
        <v>3519</v>
      </c>
      <c r="D289" t="s">
        <v>3520</v>
      </c>
      <c r="E289">
        <v>5444</v>
      </c>
      <c r="F289" t="s">
        <v>3521</v>
      </c>
      <c r="G289" t="s">
        <v>93</v>
      </c>
      <c r="H289" s="362">
        <v>1285</v>
      </c>
    </row>
    <row r="290" spans="1:8" x14ac:dyDescent="0.25">
      <c r="A290">
        <v>8486</v>
      </c>
      <c r="B290" t="s">
        <v>3522</v>
      </c>
      <c r="C290" t="s">
        <v>504</v>
      </c>
      <c r="D290" t="s">
        <v>218</v>
      </c>
      <c r="F290" t="s">
        <v>3523</v>
      </c>
      <c r="G290" t="s">
        <v>93</v>
      </c>
      <c r="H290" s="362">
        <v>12.05</v>
      </c>
    </row>
    <row r="291" spans="1:8" x14ac:dyDescent="0.25">
      <c r="A291">
        <v>8487</v>
      </c>
      <c r="B291" t="s">
        <v>3522</v>
      </c>
      <c r="C291" t="s">
        <v>504</v>
      </c>
      <c r="D291" t="s">
        <v>506</v>
      </c>
      <c r="F291" t="s">
        <v>3523</v>
      </c>
      <c r="G291" t="s">
        <v>93</v>
      </c>
      <c r="H291" s="362">
        <v>20.95</v>
      </c>
    </row>
    <row r="292" spans="1:8" x14ac:dyDescent="0.25">
      <c r="A292">
        <v>8488</v>
      </c>
      <c r="B292" t="s">
        <v>3522</v>
      </c>
      <c r="C292" t="s">
        <v>504</v>
      </c>
      <c r="D292" t="s">
        <v>507</v>
      </c>
      <c r="F292" t="s">
        <v>3523</v>
      </c>
      <c r="G292" t="s">
        <v>93</v>
      </c>
      <c r="H292" s="362">
        <v>38.85</v>
      </c>
    </row>
    <row r="293" spans="1:8" x14ac:dyDescent="0.25">
      <c r="A293">
        <v>8489</v>
      </c>
      <c r="B293" t="s">
        <v>3522</v>
      </c>
      <c r="C293" t="s">
        <v>3524</v>
      </c>
      <c r="D293" t="s">
        <v>3525</v>
      </c>
      <c r="F293" t="s">
        <v>3526</v>
      </c>
      <c r="G293" t="s">
        <v>93</v>
      </c>
      <c r="H293" s="362">
        <v>39.1</v>
      </c>
    </row>
    <row r="294" spans="1:8" x14ac:dyDescent="0.25">
      <c r="A294">
        <v>8490</v>
      </c>
      <c r="B294" t="s">
        <v>509</v>
      </c>
      <c r="C294" t="s">
        <v>504</v>
      </c>
      <c r="D294" t="s">
        <v>3527</v>
      </c>
      <c r="E294" t="s">
        <v>495</v>
      </c>
      <c r="F294" t="s">
        <v>511</v>
      </c>
      <c r="G294" t="s">
        <v>93</v>
      </c>
      <c r="H294" s="362">
        <v>9.15</v>
      </c>
    </row>
    <row r="295" spans="1:8" x14ac:dyDescent="0.25">
      <c r="A295">
        <v>8491</v>
      </c>
      <c r="B295" t="s">
        <v>509</v>
      </c>
      <c r="C295" t="s">
        <v>504</v>
      </c>
      <c r="D295" t="s">
        <v>3528</v>
      </c>
      <c r="E295" t="s">
        <v>95</v>
      </c>
      <c r="F295" t="s">
        <v>511</v>
      </c>
      <c r="G295" t="s">
        <v>93</v>
      </c>
      <c r="H295" s="362">
        <v>33.24</v>
      </c>
    </row>
    <row r="296" spans="1:8" x14ac:dyDescent="0.25">
      <c r="A296">
        <v>8492</v>
      </c>
      <c r="B296" t="s">
        <v>509</v>
      </c>
      <c r="C296" t="s">
        <v>504</v>
      </c>
      <c r="D296" t="s">
        <v>3529</v>
      </c>
      <c r="E296" t="s">
        <v>97</v>
      </c>
      <c r="F296" t="s">
        <v>511</v>
      </c>
      <c r="G296" t="s">
        <v>93</v>
      </c>
      <c r="H296" s="362">
        <v>26.58</v>
      </c>
    </row>
    <row r="297" spans="1:8" x14ac:dyDescent="0.25">
      <c r="A297">
        <v>8493</v>
      </c>
      <c r="B297" t="s">
        <v>509</v>
      </c>
      <c r="C297" t="s">
        <v>504</v>
      </c>
      <c r="D297" t="s">
        <v>3530</v>
      </c>
      <c r="E297" t="s">
        <v>515</v>
      </c>
      <c r="F297" t="s">
        <v>516</v>
      </c>
      <c r="G297" t="s">
        <v>93</v>
      </c>
      <c r="H297" s="362">
        <v>57.49</v>
      </c>
    </row>
    <row r="298" spans="1:8" x14ac:dyDescent="0.25">
      <c r="A298">
        <v>8494</v>
      </c>
      <c r="B298" t="s">
        <v>509</v>
      </c>
      <c r="C298" t="s">
        <v>504</v>
      </c>
      <c r="D298" t="s">
        <v>3531</v>
      </c>
      <c r="E298" t="s">
        <v>138</v>
      </c>
      <c r="F298" t="s">
        <v>516</v>
      </c>
      <c r="G298" t="s">
        <v>93</v>
      </c>
      <c r="H298" s="362">
        <v>74.930000000000007</v>
      </c>
    </row>
    <row r="299" spans="1:8" x14ac:dyDescent="0.25">
      <c r="A299">
        <v>8495</v>
      </c>
      <c r="B299" t="s">
        <v>518</v>
      </c>
      <c r="C299" t="s">
        <v>3532</v>
      </c>
      <c r="D299" t="s">
        <v>3533</v>
      </c>
      <c r="E299" t="s">
        <v>521</v>
      </c>
      <c r="F299" t="s">
        <v>522</v>
      </c>
      <c r="G299" t="s">
        <v>93</v>
      </c>
      <c r="H299" s="362">
        <v>30.13</v>
      </c>
    </row>
    <row r="300" spans="1:8" x14ac:dyDescent="0.25">
      <c r="A300">
        <v>8496</v>
      </c>
      <c r="B300" t="s">
        <v>3534</v>
      </c>
      <c r="C300" t="s">
        <v>524</v>
      </c>
      <c r="D300" t="s">
        <v>3535</v>
      </c>
      <c r="E300">
        <v>0</v>
      </c>
      <c r="F300" t="s">
        <v>526</v>
      </c>
      <c r="G300" t="s">
        <v>93</v>
      </c>
      <c r="H300" s="362">
        <v>20.8</v>
      </c>
    </row>
    <row r="301" spans="1:8" x14ac:dyDescent="0.25">
      <c r="A301">
        <v>8497</v>
      </c>
      <c r="B301" t="s">
        <v>3534</v>
      </c>
      <c r="C301" t="s">
        <v>524</v>
      </c>
      <c r="D301" t="s">
        <v>3536</v>
      </c>
      <c r="E301">
        <v>0</v>
      </c>
      <c r="F301" t="s">
        <v>526</v>
      </c>
      <c r="G301" t="s">
        <v>93</v>
      </c>
      <c r="H301" s="362">
        <v>29.28</v>
      </c>
    </row>
    <row r="302" spans="1:8" x14ac:dyDescent="0.25">
      <c r="A302">
        <v>8498</v>
      </c>
      <c r="B302" t="s">
        <v>3534</v>
      </c>
      <c r="C302" t="s">
        <v>524</v>
      </c>
      <c r="D302" t="s">
        <v>3537</v>
      </c>
      <c r="E302">
        <v>0</v>
      </c>
      <c r="F302" t="s">
        <v>526</v>
      </c>
      <c r="G302" t="s">
        <v>93</v>
      </c>
      <c r="H302" s="362">
        <v>45.07</v>
      </c>
    </row>
    <row r="303" spans="1:8" x14ac:dyDescent="0.25">
      <c r="A303">
        <v>8500</v>
      </c>
      <c r="B303" t="s">
        <v>529</v>
      </c>
      <c r="C303" t="s">
        <v>524</v>
      </c>
      <c r="D303" t="s">
        <v>530</v>
      </c>
      <c r="E303" t="s">
        <v>521</v>
      </c>
      <c r="G303" t="s">
        <v>93</v>
      </c>
      <c r="H303" s="362">
        <v>59.49</v>
      </c>
    </row>
    <row r="304" spans="1:8" x14ac:dyDescent="0.25">
      <c r="A304">
        <v>8501</v>
      </c>
      <c r="B304" t="s">
        <v>529</v>
      </c>
      <c r="C304" t="s">
        <v>524</v>
      </c>
      <c r="D304" t="s">
        <v>531</v>
      </c>
      <c r="E304" t="s">
        <v>109</v>
      </c>
      <c r="G304" t="s">
        <v>93</v>
      </c>
      <c r="H304" s="362">
        <v>98.07</v>
      </c>
    </row>
    <row r="305" spans="1:8" x14ac:dyDescent="0.25">
      <c r="A305">
        <v>8502</v>
      </c>
      <c r="B305" t="s">
        <v>529</v>
      </c>
      <c r="C305" t="s">
        <v>524</v>
      </c>
      <c r="D305" t="s">
        <v>532</v>
      </c>
      <c r="E305" t="s">
        <v>286</v>
      </c>
      <c r="G305" t="s">
        <v>93</v>
      </c>
      <c r="H305" s="362">
        <v>141.88999999999999</v>
      </c>
    </row>
    <row r="306" spans="1:8" x14ac:dyDescent="0.25">
      <c r="A306">
        <v>8503</v>
      </c>
      <c r="B306" t="s">
        <v>529</v>
      </c>
      <c r="C306" t="s">
        <v>524</v>
      </c>
      <c r="D306" t="s">
        <v>533</v>
      </c>
      <c r="E306" t="s">
        <v>244</v>
      </c>
      <c r="G306" t="s">
        <v>93</v>
      </c>
      <c r="H306" s="362">
        <v>198.29</v>
      </c>
    </row>
    <row r="307" spans="1:8" x14ac:dyDescent="0.25">
      <c r="A307">
        <v>8504</v>
      </c>
      <c r="B307" t="s">
        <v>3538</v>
      </c>
      <c r="C307" t="s">
        <v>524</v>
      </c>
      <c r="D307" t="s">
        <v>534</v>
      </c>
      <c r="E307" t="s">
        <v>499</v>
      </c>
      <c r="G307" t="s">
        <v>93</v>
      </c>
      <c r="H307" s="362">
        <v>232.88</v>
      </c>
    </row>
    <row r="308" spans="1:8" x14ac:dyDescent="0.25">
      <c r="A308">
        <v>8510</v>
      </c>
      <c r="B308" t="s">
        <v>535</v>
      </c>
      <c r="C308" t="s">
        <v>536</v>
      </c>
      <c r="D308" t="s">
        <v>537</v>
      </c>
      <c r="E308" t="s">
        <v>538</v>
      </c>
      <c r="G308" t="s">
        <v>93</v>
      </c>
      <c r="H308" s="362">
        <v>7.29</v>
      </c>
    </row>
    <row r="309" spans="1:8" x14ac:dyDescent="0.25">
      <c r="A309">
        <v>8511</v>
      </c>
      <c r="B309" t="s">
        <v>535</v>
      </c>
      <c r="C309" t="s">
        <v>536</v>
      </c>
      <c r="D309" t="s">
        <v>539</v>
      </c>
      <c r="E309" t="s">
        <v>233</v>
      </c>
      <c r="G309" t="s">
        <v>93</v>
      </c>
      <c r="H309" s="362">
        <v>11.63</v>
      </c>
    </row>
    <row r="310" spans="1:8" x14ac:dyDescent="0.25">
      <c r="A310">
        <v>8512</v>
      </c>
      <c r="B310" t="s">
        <v>535</v>
      </c>
      <c r="C310" t="s">
        <v>536</v>
      </c>
      <c r="D310" t="s">
        <v>353</v>
      </c>
      <c r="E310" t="s">
        <v>282</v>
      </c>
      <c r="G310" t="s">
        <v>93</v>
      </c>
      <c r="H310" s="362">
        <v>24.18</v>
      </c>
    </row>
    <row r="311" spans="1:8" x14ac:dyDescent="0.25">
      <c r="A311">
        <v>8513</v>
      </c>
      <c r="B311" t="s">
        <v>540</v>
      </c>
      <c r="C311" t="s">
        <v>536</v>
      </c>
      <c r="E311" t="s">
        <v>129</v>
      </c>
      <c r="G311" t="s">
        <v>93</v>
      </c>
      <c r="H311" s="362">
        <v>41.98</v>
      </c>
    </row>
    <row r="312" spans="1:8" x14ac:dyDescent="0.25">
      <c r="A312">
        <v>8514</v>
      </c>
      <c r="B312" t="s">
        <v>540</v>
      </c>
      <c r="C312" t="s">
        <v>536</v>
      </c>
      <c r="E312" t="s">
        <v>286</v>
      </c>
      <c r="G312" t="s">
        <v>93</v>
      </c>
      <c r="H312" s="362">
        <v>94.55</v>
      </c>
    </row>
    <row r="313" spans="1:8" x14ac:dyDescent="0.25">
      <c r="A313">
        <v>8517</v>
      </c>
      <c r="B313" t="s">
        <v>541</v>
      </c>
      <c r="C313" t="s">
        <v>542</v>
      </c>
      <c r="D313" t="s">
        <v>543</v>
      </c>
      <c r="E313">
        <v>0</v>
      </c>
      <c r="F313" t="s">
        <v>3539</v>
      </c>
      <c r="G313" t="s">
        <v>93</v>
      </c>
      <c r="H313" s="362">
        <v>1.71</v>
      </c>
    </row>
    <row r="314" spans="1:8" x14ac:dyDescent="0.25">
      <c r="A314">
        <v>8518</v>
      </c>
      <c r="B314" t="s">
        <v>544</v>
      </c>
      <c r="C314" t="s">
        <v>542</v>
      </c>
      <c r="D314" t="s">
        <v>545</v>
      </c>
      <c r="E314">
        <v>0</v>
      </c>
      <c r="F314" t="s">
        <v>3539</v>
      </c>
      <c r="G314" t="s">
        <v>93</v>
      </c>
      <c r="H314" s="362">
        <v>1.9</v>
      </c>
    </row>
    <row r="315" spans="1:8" x14ac:dyDescent="0.25">
      <c r="A315">
        <v>8521</v>
      </c>
      <c r="B315" t="s">
        <v>546</v>
      </c>
      <c r="C315" t="s">
        <v>547</v>
      </c>
      <c r="D315" t="s">
        <v>3540</v>
      </c>
      <c r="E315" t="s">
        <v>3541</v>
      </c>
      <c r="G315" t="s">
        <v>93</v>
      </c>
      <c r="H315" s="362">
        <v>131.34</v>
      </c>
    </row>
    <row r="316" spans="1:8" x14ac:dyDescent="0.25">
      <c r="A316">
        <v>8522</v>
      </c>
      <c r="B316" t="s">
        <v>546</v>
      </c>
      <c r="C316" t="s">
        <v>547</v>
      </c>
      <c r="D316" t="s">
        <v>3542</v>
      </c>
      <c r="E316" t="s">
        <v>550</v>
      </c>
      <c r="G316" t="s">
        <v>93</v>
      </c>
      <c r="H316" s="362">
        <v>213.55</v>
      </c>
    </row>
    <row r="317" spans="1:8" x14ac:dyDescent="0.25">
      <c r="A317">
        <v>8523</v>
      </c>
      <c r="B317" t="s">
        <v>546</v>
      </c>
      <c r="C317" t="s">
        <v>547</v>
      </c>
      <c r="D317" t="s">
        <v>551</v>
      </c>
      <c r="E317" t="s">
        <v>107</v>
      </c>
      <c r="G317" t="s">
        <v>93</v>
      </c>
      <c r="H317" s="362">
        <v>275.45</v>
      </c>
    </row>
    <row r="318" spans="1:8" x14ac:dyDescent="0.25">
      <c r="A318">
        <v>8524</v>
      </c>
      <c r="B318" t="s">
        <v>546</v>
      </c>
      <c r="C318" t="s">
        <v>547</v>
      </c>
      <c r="D318" t="s">
        <v>553</v>
      </c>
      <c r="E318" t="s">
        <v>3543</v>
      </c>
      <c r="G318" t="s">
        <v>93</v>
      </c>
      <c r="H318" s="362">
        <v>327.93</v>
      </c>
    </row>
    <row r="319" spans="1:8" x14ac:dyDescent="0.25">
      <c r="A319">
        <v>8540</v>
      </c>
      <c r="B319" t="s">
        <v>555</v>
      </c>
      <c r="C319" t="s">
        <v>556</v>
      </c>
      <c r="D319" t="s">
        <v>3544</v>
      </c>
      <c r="E319" t="s">
        <v>3545</v>
      </c>
      <c r="G319" t="s">
        <v>93</v>
      </c>
      <c r="H319" s="362">
        <v>26.04</v>
      </c>
    </row>
    <row r="320" spans="1:8" x14ac:dyDescent="0.25">
      <c r="A320">
        <v>8541</v>
      </c>
      <c r="B320" t="s">
        <v>555</v>
      </c>
      <c r="C320" t="s">
        <v>556</v>
      </c>
      <c r="D320" t="s">
        <v>3546</v>
      </c>
      <c r="E320" t="s">
        <v>3547</v>
      </c>
      <c r="G320" t="s">
        <v>93</v>
      </c>
      <c r="H320" s="362">
        <v>31.16</v>
      </c>
    </row>
    <row r="321" spans="1:8" x14ac:dyDescent="0.25">
      <c r="A321">
        <v>8542</v>
      </c>
      <c r="B321" t="s">
        <v>555</v>
      </c>
      <c r="C321" t="s">
        <v>556</v>
      </c>
      <c r="D321" t="s">
        <v>3548</v>
      </c>
      <c r="E321" t="s">
        <v>431</v>
      </c>
      <c r="G321" t="s">
        <v>93</v>
      </c>
      <c r="H321" s="362">
        <v>36.76</v>
      </c>
    </row>
    <row r="322" spans="1:8" x14ac:dyDescent="0.25">
      <c r="A322">
        <v>8549</v>
      </c>
      <c r="B322" t="s">
        <v>3549</v>
      </c>
      <c r="C322" t="s">
        <v>3550</v>
      </c>
      <c r="D322" t="s">
        <v>3551</v>
      </c>
      <c r="E322">
        <v>260</v>
      </c>
      <c r="F322" t="s">
        <v>3552</v>
      </c>
      <c r="G322" t="s">
        <v>93</v>
      </c>
      <c r="H322" s="362">
        <v>25</v>
      </c>
    </row>
    <row r="323" spans="1:8" x14ac:dyDescent="0.25">
      <c r="A323">
        <v>8550</v>
      </c>
      <c r="B323" t="s">
        <v>3553</v>
      </c>
      <c r="C323" t="s">
        <v>324</v>
      </c>
      <c r="D323" t="s">
        <v>561</v>
      </c>
      <c r="E323" t="s">
        <v>303</v>
      </c>
      <c r="F323" t="s">
        <v>562</v>
      </c>
      <c r="G323" t="s">
        <v>93</v>
      </c>
      <c r="H323" s="362">
        <v>33.74</v>
      </c>
    </row>
    <row r="324" spans="1:8" x14ac:dyDescent="0.25">
      <c r="A324">
        <v>8551</v>
      </c>
      <c r="B324" t="s">
        <v>3553</v>
      </c>
      <c r="C324" t="s">
        <v>324</v>
      </c>
      <c r="D324" t="s">
        <v>563</v>
      </c>
      <c r="E324" t="s">
        <v>286</v>
      </c>
      <c r="F324" t="s">
        <v>562</v>
      </c>
      <c r="G324" t="s">
        <v>93</v>
      </c>
      <c r="H324" s="362">
        <v>90.01</v>
      </c>
    </row>
    <row r="325" spans="1:8" x14ac:dyDescent="0.25">
      <c r="A325">
        <v>8552</v>
      </c>
      <c r="B325" t="s">
        <v>3553</v>
      </c>
      <c r="C325" t="s">
        <v>324</v>
      </c>
      <c r="D325" t="s">
        <v>564</v>
      </c>
      <c r="E325" t="s">
        <v>565</v>
      </c>
      <c r="F325" t="s">
        <v>562</v>
      </c>
      <c r="G325" t="s">
        <v>93</v>
      </c>
      <c r="H325" s="362">
        <v>135.34</v>
      </c>
    </row>
    <row r="326" spans="1:8" x14ac:dyDescent="0.25">
      <c r="A326">
        <v>8553</v>
      </c>
      <c r="B326" t="s">
        <v>3553</v>
      </c>
      <c r="C326" t="s">
        <v>324</v>
      </c>
      <c r="D326" t="s">
        <v>566</v>
      </c>
      <c r="E326" t="s">
        <v>306</v>
      </c>
      <c r="F326" t="s">
        <v>562</v>
      </c>
      <c r="G326" t="s">
        <v>93</v>
      </c>
      <c r="H326" s="362">
        <v>147.02000000000001</v>
      </c>
    </row>
    <row r="327" spans="1:8" x14ac:dyDescent="0.25">
      <c r="A327">
        <v>8558</v>
      </c>
      <c r="B327" t="s">
        <v>567</v>
      </c>
      <c r="C327" t="s">
        <v>568</v>
      </c>
      <c r="D327" t="s">
        <v>569</v>
      </c>
      <c r="E327" t="s">
        <v>115</v>
      </c>
      <c r="G327" t="s">
        <v>93</v>
      </c>
      <c r="H327" s="362">
        <v>3.01</v>
      </c>
    </row>
    <row r="328" spans="1:8" x14ac:dyDescent="0.25">
      <c r="A328">
        <v>8559</v>
      </c>
      <c r="B328" t="s">
        <v>567</v>
      </c>
      <c r="C328" t="s">
        <v>568</v>
      </c>
      <c r="D328" t="s">
        <v>570</v>
      </c>
      <c r="E328" t="s">
        <v>495</v>
      </c>
      <c r="G328" t="s">
        <v>93</v>
      </c>
      <c r="H328" s="362">
        <v>14.67</v>
      </c>
    </row>
    <row r="329" spans="1:8" x14ac:dyDescent="0.25">
      <c r="A329" t="s">
        <v>3554</v>
      </c>
      <c r="B329" t="s">
        <v>3555</v>
      </c>
      <c r="C329" t="s">
        <v>3556</v>
      </c>
      <c r="D329" t="s">
        <v>3557</v>
      </c>
      <c r="E329" t="s">
        <v>3558</v>
      </c>
      <c r="G329" t="s">
        <v>93</v>
      </c>
      <c r="H329" s="362">
        <v>184</v>
      </c>
    </row>
    <row r="330" spans="1:8" x14ac:dyDescent="0.25">
      <c r="A330">
        <v>8560</v>
      </c>
      <c r="B330" t="s">
        <v>571</v>
      </c>
      <c r="C330" t="s">
        <v>324</v>
      </c>
      <c r="D330" t="s">
        <v>572</v>
      </c>
      <c r="E330" t="s">
        <v>306</v>
      </c>
      <c r="G330" t="s">
        <v>93</v>
      </c>
      <c r="H330" s="362">
        <v>232.52</v>
      </c>
    </row>
    <row r="331" spans="1:8" x14ac:dyDescent="0.25">
      <c r="A331">
        <v>8561</v>
      </c>
      <c r="B331" t="s">
        <v>571</v>
      </c>
      <c r="C331" t="s">
        <v>324</v>
      </c>
      <c r="D331" t="s">
        <v>573</v>
      </c>
      <c r="E331" t="s">
        <v>107</v>
      </c>
      <c r="G331" t="s">
        <v>93</v>
      </c>
      <c r="H331" s="362">
        <v>251.98</v>
      </c>
    </row>
    <row r="332" spans="1:8" x14ac:dyDescent="0.25">
      <c r="A332" t="s">
        <v>3559</v>
      </c>
      <c r="B332" t="s">
        <v>571</v>
      </c>
      <c r="C332" t="s">
        <v>3560</v>
      </c>
      <c r="E332">
        <v>428</v>
      </c>
      <c r="G332" t="s">
        <v>93</v>
      </c>
      <c r="H332" s="362">
        <v>260</v>
      </c>
    </row>
    <row r="333" spans="1:8" x14ac:dyDescent="0.25">
      <c r="A333" t="s">
        <v>3561</v>
      </c>
      <c r="B333" t="s">
        <v>571</v>
      </c>
      <c r="C333" t="s">
        <v>3562</v>
      </c>
      <c r="D333" t="s">
        <v>3563</v>
      </c>
      <c r="E333">
        <v>420</v>
      </c>
      <c r="G333" t="s">
        <v>93</v>
      </c>
      <c r="H333" s="362">
        <v>266</v>
      </c>
    </row>
    <row r="334" spans="1:8" x14ac:dyDescent="0.25">
      <c r="A334">
        <v>8562</v>
      </c>
      <c r="B334" t="s">
        <v>571</v>
      </c>
      <c r="C334" t="s">
        <v>324</v>
      </c>
      <c r="D334" t="s">
        <v>574</v>
      </c>
      <c r="E334" t="s">
        <v>554</v>
      </c>
      <c r="G334" t="s">
        <v>93</v>
      </c>
      <c r="H334" s="362">
        <v>278.68</v>
      </c>
    </row>
    <row r="335" spans="1:8" x14ac:dyDescent="0.25">
      <c r="A335">
        <v>8563</v>
      </c>
      <c r="B335" t="s">
        <v>3564</v>
      </c>
      <c r="C335" t="s">
        <v>3565</v>
      </c>
      <c r="D335" t="s">
        <v>3566</v>
      </c>
      <c r="E335">
        <v>428</v>
      </c>
      <c r="F335" t="s">
        <v>3567</v>
      </c>
      <c r="G335" t="s">
        <v>93</v>
      </c>
      <c r="H335" s="362">
        <v>263.64</v>
      </c>
    </row>
    <row r="336" spans="1:8" x14ac:dyDescent="0.25">
      <c r="A336">
        <v>8564</v>
      </c>
      <c r="B336" t="s">
        <v>3568</v>
      </c>
      <c r="C336" t="s">
        <v>3569</v>
      </c>
      <c r="D336" t="s">
        <v>3570</v>
      </c>
      <c r="E336">
        <v>350</v>
      </c>
      <c r="F336" t="s">
        <v>3571</v>
      </c>
      <c r="G336" t="s">
        <v>93</v>
      </c>
      <c r="H336" s="362">
        <v>214.97</v>
      </c>
    </row>
    <row r="337" spans="1:8" x14ac:dyDescent="0.25">
      <c r="A337">
        <v>8565</v>
      </c>
      <c r="B337" t="s">
        <v>3572</v>
      </c>
      <c r="C337" t="s">
        <v>3573</v>
      </c>
      <c r="E337">
        <v>420</v>
      </c>
      <c r="F337" t="s">
        <v>3574</v>
      </c>
      <c r="G337" t="s">
        <v>93</v>
      </c>
      <c r="H337" s="362">
        <v>232.21</v>
      </c>
    </row>
    <row r="338" spans="1:8" x14ac:dyDescent="0.25">
      <c r="A338">
        <v>8569</v>
      </c>
      <c r="B338" t="s">
        <v>575</v>
      </c>
      <c r="C338" t="s">
        <v>576</v>
      </c>
      <c r="D338" t="s">
        <v>577</v>
      </c>
      <c r="E338">
        <v>5.5</v>
      </c>
      <c r="F338" t="s">
        <v>578</v>
      </c>
      <c r="G338" t="s">
        <v>93</v>
      </c>
      <c r="H338" s="362">
        <v>3.59</v>
      </c>
    </row>
    <row r="339" spans="1:8" x14ac:dyDescent="0.25">
      <c r="A339">
        <v>8570</v>
      </c>
      <c r="B339" t="s">
        <v>580</v>
      </c>
      <c r="C339" t="s">
        <v>581</v>
      </c>
      <c r="D339" t="s">
        <v>337</v>
      </c>
      <c r="E339" t="s">
        <v>496</v>
      </c>
      <c r="F339" t="s">
        <v>582</v>
      </c>
      <c r="G339" t="s">
        <v>93</v>
      </c>
      <c r="H339" s="362">
        <v>22.97</v>
      </c>
    </row>
    <row r="340" spans="1:8" x14ac:dyDescent="0.25">
      <c r="A340">
        <v>8571</v>
      </c>
      <c r="B340" t="s">
        <v>580</v>
      </c>
      <c r="C340" t="s">
        <v>581</v>
      </c>
      <c r="D340" t="s">
        <v>414</v>
      </c>
      <c r="E340" t="s">
        <v>443</v>
      </c>
      <c r="F340" t="s">
        <v>582</v>
      </c>
      <c r="G340" t="s">
        <v>93</v>
      </c>
      <c r="H340" s="362">
        <v>30.36</v>
      </c>
    </row>
    <row r="341" spans="1:8" x14ac:dyDescent="0.25">
      <c r="A341">
        <v>8572</v>
      </c>
      <c r="B341" t="s">
        <v>580</v>
      </c>
      <c r="C341" t="s">
        <v>581</v>
      </c>
      <c r="D341" t="s">
        <v>339</v>
      </c>
      <c r="E341" t="s">
        <v>497</v>
      </c>
      <c r="F341" t="s">
        <v>582</v>
      </c>
      <c r="G341" t="s">
        <v>93</v>
      </c>
      <c r="H341" s="362">
        <v>43.91</v>
      </c>
    </row>
    <row r="342" spans="1:8" x14ac:dyDescent="0.25">
      <c r="A342">
        <v>8573</v>
      </c>
      <c r="B342" t="s">
        <v>580</v>
      </c>
      <c r="C342" t="s">
        <v>581</v>
      </c>
      <c r="D342" t="s">
        <v>583</v>
      </c>
      <c r="E342" t="s">
        <v>584</v>
      </c>
      <c r="F342" t="s">
        <v>582</v>
      </c>
      <c r="G342" t="s">
        <v>93</v>
      </c>
      <c r="H342" s="362">
        <v>52.69</v>
      </c>
    </row>
    <row r="343" spans="1:8" x14ac:dyDescent="0.25">
      <c r="A343">
        <v>8580</v>
      </c>
      <c r="B343" t="s">
        <v>3575</v>
      </c>
      <c r="C343" t="s">
        <v>3576</v>
      </c>
      <c r="D343" t="s">
        <v>3577</v>
      </c>
      <c r="E343">
        <v>16</v>
      </c>
      <c r="F343" t="s">
        <v>3578</v>
      </c>
      <c r="G343" t="s">
        <v>93</v>
      </c>
      <c r="H343" s="362">
        <v>18.399999999999999</v>
      </c>
    </row>
    <row r="344" spans="1:8" x14ac:dyDescent="0.25">
      <c r="A344">
        <v>8581</v>
      </c>
      <c r="B344" t="s">
        <v>3575</v>
      </c>
      <c r="C344" t="s">
        <v>3576</v>
      </c>
      <c r="D344" t="s">
        <v>589</v>
      </c>
      <c r="E344">
        <v>38</v>
      </c>
      <c r="F344" t="s">
        <v>3579</v>
      </c>
      <c r="G344" t="s">
        <v>93</v>
      </c>
      <c r="H344" s="362">
        <v>27.35</v>
      </c>
    </row>
    <row r="345" spans="1:8" x14ac:dyDescent="0.25">
      <c r="A345">
        <v>8582</v>
      </c>
      <c r="B345" t="s">
        <v>3575</v>
      </c>
      <c r="C345" t="s">
        <v>3580</v>
      </c>
      <c r="D345" t="s">
        <v>591</v>
      </c>
      <c r="F345" t="s">
        <v>3579</v>
      </c>
      <c r="G345" t="s">
        <v>93</v>
      </c>
      <c r="H345" s="362">
        <v>39.340000000000003</v>
      </c>
    </row>
    <row r="346" spans="1:8" x14ac:dyDescent="0.25">
      <c r="A346">
        <v>8583</v>
      </c>
      <c r="B346" t="s">
        <v>592</v>
      </c>
      <c r="C346" t="s">
        <v>593</v>
      </c>
      <c r="E346">
        <v>300</v>
      </c>
      <c r="G346" t="s">
        <v>93</v>
      </c>
      <c r="H346" s="362">
        <v>44.18</v>
      </c>
    </row>
    <row r="347" spans="1:8" x14ac:dyDescent="0.25">
      <c r="A347">
        <v>8584</v>
      </c>
      <c r="B347" t="s">
        <v>592</v>
      </c>
      <c r="C347" t="s">
        <v>3581</v>
      </c>
      <c r="E347">
        <v>280</v>
      </c>
      <c r="G347" t="s">
        <v>93</v>
      </c>
      <c r="H347" s="362">
        <v>88.36</v>
      </c>
    </row>
    <row r="348" spans="1:8" x14ac:dyDescent="0.25">
      <c r="A348">
        <v>8590</v>
      </c>
      <c r="B348" t="s">
        <v>596</v>
      </c>
      <c r="C348" t="s">
        <v>324</v>
      </c>
      <c r="D348" t="s">
        <v>597</v>
      </c>
      <c r="E348">
        <v>0</v>
      </c>
      <c r="F348" t="s">
        <v>453</v>
      </c>
      <c r="G348" t="s">
        <v>93</v>
      </c>
      <c r="H348" s="362">
        <v>12.81</v>
      </c>
    </row>
    <row r="349" spans="1:8" x14ac:dyDescent="0.25">
      <c r="A349">
        <v>8591</v>
      </c>
      <c r="B349" t="s">
        <v>596</v>
      </c>
      <c r="C349" t="s">
        <v>324</v>
      </c>
      <c r="D349" t="s">
        <v>598</v>
      </c>
      <c r="E349">
        <v>0</v>
      </c>
      <c r="F349" t="s">
        <v>453</v>
      </c>
      <c r="G349" t="s">
        <v>93</v>
      </c>
      <c r="H349" s="362">
        <v>13.56</v>
      </c>
    </row>
    <row r="350" spans="1:8" x14ac:dyDescent="0.25">
      <c r="A350">
        <v>8600</v>
      </c>
      <c r="B350" t="s">
        <v>599</v>
      </c>
      <c r="C350" t="s">
        <v>324</v>
      </c>
      <c r="D350" t="s">
        <v>600</v>
      </c>
      <c r="E350">
        <v>0</v>
      </c>
      <c r="G350" t="s">
        <v>93</v>
      </c>
      <c r="H350" s="362">
        <v>16.989999999999998</v>
      </c>
    </row>
    <row r="351" spans="1:8" x14ac:dyDescent="0.25">
      <c r="A351">
        <v>8601</v>
      </c>
      <c r="B351" t="s">
        <v>599</v>
      </c>
      <c r="C351" t="s">
        <v>324</v>
      </c>
      <c r="D351" t="s">
        <v>601</v>
      </c>
      <c r="E351">
        <v>0</v>
      </c>
      <c r="G351" t="s">
        <v>93</v>
      </c>
      <c r="H351" s="362">
        <v>18.739999999999998</v>
      </c>
    </row>
    <row r="352" spans="1:8" x14ac:dyDescent="0.25">
      <c r="A352">
        <v>8602</v>
      </c>
      <c r="B352" t="s">
        <v>599</v>
      </c>
      <c r="C352" t="s">
        <v>324</v>
      </c>
      <c r="D352" t="s">
        <v>602</v>
      </c>
      <c r="E352">
        <v>0</v>
      </c>
      <c r="G352" t="s">
        <v>93</v>
      </c>
      <c r="H352" s="362">
        <v>23.01</v>
      </c>
    </row>
    <row r="353" spans="1:8" x14ac:dyDescent="0.25">
      <c r="A353">
        <v>8603</v>
      </c>
      <c r="B353" t="s">
        <v>599</v>
      </c>
      <c r="C353" t="s">
        <v>324</v>
      </c>
      <c r="D353" t="s">
        <v>603</v>
      </c>
      <c r="E353">
        <v>0</v>
      </c>
      <c r="G353" t="s">
        <v>93</v>
      </c>
      <c r="H353" s="362">
        <v>34.36</v>
      </c>
    </row>
    <row r="354" spans="1:8" x14ac:dyDescent="0.25">
      <c r="A354">
        <v>8610</v>
      </c>
      <c r="B354" t="s">
        <v>604</v>
      </c>
      <c r="C354" t="s">
        <v>586</v>
      </c>
      <c r="D354" t="s">
        <v>591</v>
      </c>
      <c r="E354">
        <v>0</v>
      </c>
      <c r="F354" t="s">
        <v>605</v>
      </c>
      <c r="G354" t="s">
        <v>93</v>
      </c>
      <c r="H354" s="362">
        <v>15.84</v>
      </c>
    </row>
    <row r="355" spans="1:8" x14ac:dyDescent="0.25">
      <c r="A355">
        <v>8611</v>
      </c>
      <c r="B355" t="s">
        <v>604</v>
      </c>
      <c r="C355" t="s">
        <v>586</v>
      </c>
      <c r="D355" t="s">
        <v>606</v>
      </c>
      <c r="E355">
        <v>0</v>
      </c>
      <c r="F355" t="s">
        <v>605</v>
      </c>
      <c r="G355" t="s">
        <v>93</v>
      </c>
      <c r="H355" s="362">
        <v>19.440000000000001</v>
      </c>
    </row>
    <row r="356" spans="1:8" x14ac:dyDescent="0.25">
      <c r="A356">
        <v>8612</v>
      </c>
      <c r="B356" t="s">
        <v>604</v>
      </c>
      <c r="C356" t="s">
        <v>586</v>
      </c>
      <c r="D356" t="s">
        <v>607</v>
      </c>
      <c r="E356">
        <v>0</v>
      </c>
      <c r="F356" t="s">
        <v>605</v>
      </c>
      <c r="G356" t="s">
        <v>93</v>
      </c>
      <c r="H356" s="362">
        <v>22.61</v>
      </c>
    </row>
    <row r="357" spans="1:8" x14ac:dyDescent="0.25">
      <c r="A357">
        <v>8613</v>
      </c>
      <c r="B357" t="s">
        <v>604</v>
      </c>
      <c r="C357" t="s">
        <v>586</v>
      </c>
      <c r="D357" t="s">
        <v>608</v>
      </c>
      <c r="E357">
        <v>0</v>
      </c>
      <c r="F357" t="s">
        <v>605</v>
      </c>
      <c r="G357" t="s">
        <v>93</v>
      </c>
      <c r="H357" s="362">
        <v>28.09</v>
      </c>
    </row>
    <row r="358" spans="1:8" x14ac:dyDescent="0.25">
      <c r="A358">
        <v>8614</v>
      </c>
      <c r="B358" t="s">
        <v>3582</v>
      </c>
      <c r="C358" t="s">
        <v>610</v>
      </c>
      <c r="E358">
        <v>175</v>
      </c>
      <c r="G358" t="s">
        <v>93</v>
      </c>
      <c r="H358" s="362">
        <v>32.44</v>
      </c>
    </row>
    <row r="359" spans="1:8" x14ac:dyDescent="0.25">
      <c r="A359">
        <v>8620</v>
      </c>
      <c r="B359" t="s">
        <v>611</v>
      </c>
      <c r="E359" t="s">
        <v>612</v>
      </c>
      <c r="G359" t="s">
        <v>93</v>
      </c>
      <c r="H359" s="362">
        <v>99.68</v>
      </c>
    </row>
    <row r="360" spans="1:8" x14ac:dyDescent="0.25">
      <c r="A360">
        <v>8621</v>
      </c>
      <c r="B360" t="s">
        <v>611</v>
      </c>
      <c r="E360" t="s">
        <v>613</v>
      </c>
      <c r="G360" t="s">
        <v>93</v>
      </c>
      <c r="H360" s="362">
        <v>150.69999999999999</v>
      </c>
    </row>
    <row r="361" spans="1:8" x14ac:dyDescent="0.25">
      <c r="A361">
        <v>8622</v>
      </c>
      <c r="B361" t="s">
        <v>611</v>
      </c>
      <c r="E361" t="s">
        <v>614</v>
      </c>
      <c r="G361" t="s">
        <v>93</v>
      </c>
      <c r="H361" s="362">
        <v>192.21</v>
      </c>
    </row>
    <row r="362" spans="1:8" x14ac:dyDescent="0.25">
      <c r="A362">
        <v>8623</v>
      </c>
      <c r="B362" t="s">
        <v>611</v>
      </c>
      <c r="E362" t="s">
        <v>345</v>
      </c>
      <c r="G362" t="s">
        <v>93</v>
      </c>
      <c r="H362" s="362">
        <v>337.45</v>
      </c>
    </row>
    <row r="363" spans="1:8" x14ac:dyDescent="0.25">
      <c r="A363">
        <v>8627</v>
      </c>
      <c r="B363" t="s">
        <v>3583</v>
      </c>
      <c r="C363" t="s">
        <v>3584</v>
      </c>
      <c r="E363">
        <v>630</v>
      </c>
      <c r="G363" t="s">
        <v>93</v>
      </c>
      <c r="H363" s="362">
        <v>59.95</v>
      </c>
    </row>
    <row r="364" spans="1:8" x14ac:dyDescent="0.25">
      <c r="A364">
        <v>8628</v>
      </c>
      <c r="B364" t="s">
        <v>620</v>
      </c>
      <c r="C364" t="s">
        <v>619</v>
      </c>
      <c r="E364">
        <v>102</v>
      </c>
      <c r="G364" t="s">
        <v>93</v>
      </c>
      <c r="H364" s="362">
        <v>49.27</v>
      </c>
    </row>
    <row r="365" spans="1:8" x14ac:dyDescent="0.25">
      <c r="A365">
        <v>8629</v>
      </c>
      <c r="B365" t="s">
        <v>620</v>
      </c>
      <c r="C365" t="s">
        <v>621</v>
      </c>
      <c r="E365">
        <v>110</v>
      </c>
      <c r="G365" t="s">
        <v>93</v>
      </c>
      <c r="H365" s="362">
        <v>46.96</v>
      </c>
    </row>
    <row r="366" spans="1:8" x14ac:dyDescent="0.25">
      <c r="A366">
        <v>8630</v>
      </c>
      <c r="B366" t="s">
        <v>622</v>
      </c>
      <c r="C366" t="s">
        <v>623</v>
      </c>
      <c r="D366" t="s">
        <v>624</v>
      </c>
      <c r="E366" t="s">
        <v>95</v>
      </c>
      <c r="F366" t="s">
        <v>3585</v>
      </c>
      <c r="G366" t="s">
        <v>93</v>
      </c>
      <c r="H366" s="362">
        <v>14.61</v>
      </c>
    </row>
    <row r="367" spans="1:8" x14ac:dyDescent="0.25">
      <c r="A367">
        <v>8631</v>
      </c>
      <c r="B367" t="s">
        <v>622</v>
      </c>
      <c r="C367" t="s">
        <v>623</v>
      </c>
      <c r="D367" t="s">
        <v>626</v>
      </c>
      <c r="E367" t="s">
        <v>97</v>
      </c>
      <c r="F367" t="s">
        <v>3585</v>
      </c>
      <c r="G367" t="s">
        <v>93</v>
      </c>
      <c r="H367" s="362">
        <v>20.21</v>
      </c>
    </row>
    <row r="368" spans="1:8" x14ac:dyDescent="0.25">
      <c r="A368">
        <v>8632</v>
      </c>
      <c r="B368" t="s">
        <v>622</v>
      </c>
      <c r="C368" t="s">
        <v>623</v>
      </c>
      <c r="D368" t="s">
        <v>627</v>
      </c>
      <c r="E368" t="s">
        <v>584</v>
      </c>
      <c r="F368" t="s">
        <v>3585</v>
      </c>
      <c r="G368" t="s">
        <v>93</v>
      </c>
      <c r="H368" s="362">
        <v>30.2</v>
      </c>
    </row>
    <row r="369" spans="1:8" x14ac:dyDescent="0.25">
      <c r="A369">
        <v>8633</v>
      </c>
      <c r="B369" t="s">
        <v>3586</v>
      </c>
      <c r="C369" t="s">
        <v>623</v>
      </c>
      <c r="D369" t="s">
        <v>629</v>
      </c>
      <c r="E369" t="s">
        <v>233</v>
      </c>
      <c r="G369" t="s">
        <v>93</v>
      </c>
      <c r="H369" s="362">
        <v>15.17</v>
      </c>
    </row>
    <row r="370" spans="1:8" x14ac:dyDescent="0.25">
      <c r="A370">
        <v>8634</v>
      </c>
      <c r="B370" t="s">
        <v>3586</v>
      </c>
      <c r="C370" t="s">
        <v>623</v>
      </c>
      <c r="D370" t="s">
        <v>630</v>
      </c>
      <c r="E370" t="s">
        <v>313</v>
      </c>
      <c r="G370" t="s">
        <v>93</v>
      </c>
      <c r="H370" s="362">
        <v>22.34</v>
      </c>
    </row>
    <row r="371" spans="1:8" x14ac:dyDescent="0.25">
      <c r="A371">
        <v>8635</v>
      </c>
      <c r="B371" t="s">
        <v>3586</v>
      </c>
      <c r="C371" t="s">
        <v>623</v>
      </c>
      <c r="D371" t="s">
        <v>631</v>
      </c>
      <c r="E371" t="s">
        <v>632</v>
      </c>
      <c r="G371" t="s">
        <v>93</v>
      </c>
      <c r="H371" s="362">
        <v>31.5</v>
      </c>
    </row>
    <row r="372" spans="1:8" x14ac:dyDescent="0.25">
      <c r="A372">
        <v>8636</v>
      </c>
      <c r="B372" t="s">
        <v>546</v>
      </c>
      <c r="C372" t="s">
        <v>634</v>
      </c>
      <c r="D372" t="s">
        <v>635</v>
      </c>
      <c r="E372">
        <v>563</v>
      </c>
      <c r="G372" t="s">
        <v>93</v>
      </c>
      <c r="H372" s="362">
        <v>320.08</v>
      </c>
    </row>
    <row r="373" spans="1:8" x14ac:dyDescent="0.25">
      <c r="A373">
        <v>8637</v>
      </c>
      <c r="B373" t="s">
        <v>648</v>
      </c>
      <c r="C373" t="s">
        <v>637</v>
      </c>
      <c r="D373" t="s">
        <v>3587</v>
      </c>
      <c r="E373">
        <v>330</v>
      </c>
      <c r="F373" t="s">
        <v>3588</v>
      </c>
      <c r="G373" t="s">
        <v>93</v>
      </c>
      <c r="H373" s="362">
        <v>40.53</v>
      </c>
    </row>
    <row r="374" spans="1:8" x14ac:dyDescent="0.25">
      <c r="A374">
        <v>8638</v>
      </c>
      <c r="B374" t="s">
        <v>639</v>
      </c>
      <c r="C374" t="s">
        <v>3589</v>
      </c>
      <c r="E374">
        <v>0</v>
      </c>
      <c r="F374" t="s">
        <v>3590</v>
      </c>
      <c r="G374" t="s">
        <v>93</v>
      </c>
      <c r="H374" s="362">
        <v>16</v>
      </c>
    </row>
    <row r="375" spans="1:8" x14ac:dyDescent="0.25">
      <c r="A375">
        <v>8639</v>
      </c>
      <c r="B375" t="s">
        <v>3591</v>
      </c>
      <c r="C375" t="s">
        <v>642</v>
      </c>
      <c r="E375">
        <v>125</v>
      </c>
      <c r="G375" t="s">
        <v>93</v>
      </c>
      <c r="H375" s="362">
        <v>35.880000000000003</v>
      </c>
    </row>
    <row r="376" spans="1:8" x14ac:dyDescent="0.25">
      <c r="A376">
        <v>8640</v>
      </c>
      <c r="B376" t="s">
        <v>643</v>
      </c>
      <c r="C376" t="s">
        <v>644</v>
      </c>
      <c r="D376" t="s">
        <v>645</v>
      </c>
      <c r="E376">
        <v>0</v>
      </c>
      <c r="F376" t="s">
        <v>3592</v>
      </c>
      <c r="G376" t="s">
        <v>93</v>
      </c>
      <c r="H376" s="362">
        <v>2.31</v>
      </c>
    </row>
    <row r="377" spans="1:8" x14ac:dyDescent="0.25">
      <c r="A377">
        <v>8641</v>
      </c>
      <c r="B377" t="s">
        <v>643</v>
      </c>
      <c r="C377" t="s">
        <v>644</v>
      </c>
      <c r="D377" t="s">
        <v>646</v>
      </c>
      <c r="E377">
        <v>0</v>
      </c>
      <c r="F377" t="s">
        <v>3593</v>
      </c>
      <c r="G377" t="s">
        <v>93</v>
      </c>
      <c r="H377" s="362">
        <v>2.74</v>
      </c>
    </row>
    <row r="378" spans="1:8" x14ac:dyDescent="0.25">
      <c r="A378">
        <v>8642</v>
      </c>
      <c r="B378" t="s">
        <v>643</v>
      </c>
      <c r="C378" t="s">
        <v>644</v>
      </c>
      <c r="D378" t="s">
        <v>647</v>
      </c>
      <c r="E378">
        <v>0</v>
      </c>
      <c r="F378" t="s">
        <v>3594</v>
      </c>
      <c r="G378" t="s">
        <v>93</v>
      </c>
      <c r="H378" s="362">
        <v>3.62</v>
      </c>
    </row>
    <row r="379" spans="1:8" x14ac:dyDescent="0.25">
      <c r="A379">
        <v>8643</v>
      </c>
      <c r="B379" t="s">
        <v>648</v>
      </c>
      <c r="C379" t="s">
        <v>3595</v>
      </c>
      <c r="D379" t="s">
        <v>3596</v>
      </c>
      <c r="E379">
        <v>0</v>
      </c>
      <c r="F379" t="s">
        <v>3597</v>
      </c>
      <c r="G379" t="s">
        <v>93</v>
      </c>
      <c r="H379" s="362">
        <v>39.42</v>
      </c>
    </row>
    <row r="380" spans="1:8" x14ac:dyDescent="0.25">
      <c r="A380">
        <v>8644</v>
      </c>
      <c r="B380" t="s">
        <v>3598</v>
      </c>
      <c r="C380" t="s">
        <v>3599</v>
      </c>
      <c r="E380">
        <v>0</v>
      </c>
      <c r="F380" t="s">
        <v>3597</v>
      </c>
      <c r="G380" t="s">
        <v>93</v>
      </c>
      <c r="H380" s="362">
        <v>5.96</v>
      </c>
    </row>
    <row r="381" spans="1:8" x14ac:dyDescent="0.25">
      <c r="A381">
        <v>8645</v>
      </c>
      <c r="B381" t="s">
        <v>653</v>
      </c>
      <c r="C381" t="s">
        <v>3600</v>
      </c>
      <c r="E381">
        <v>101</v>
      </c>
      <c r="G381" t="s">
        <v>93</v>
      </c>
      <c r="H381" s="362">
        <v>30.75</v>
      </c>
    </row>
    <row r="382" spans="1:8" x14ac:dyDescent="0.25">
      <c r="A382">
        <v>8646</v>
      </c>
      <c r="B382" t="s">
        <v>3601</v>
      </c>
      <c r="C382" t="s">
        <v>3602</v>
      </c>
      <c r="D382" t="s">
        <v>3603</v>
      </c>
      <c r="E382">
        <v>200</v>
      </c>
      <c r="F382" t="s">
        <v>3604</v>
      </c>
      <c r="G382" t="s">
        <v>93</v>
      </c>
      <c r="H382" s="362">
        <v>29</v>
      </c>
    </row>
    <row r="383" spans="1:8" x14ac:dyDescent="0.25">
      <c r="A383">
        <v>8650</v>
      </c>
      <c r="B383" t="s">
        <v>657</v>
      </c>
      <c r="E383" t="s">
        <v>496</v>
      </c>
      <c r="F383" t="s">
        <v>658</v>
      </c>
      <c r="G383" t="s">
        <v>93</v>
      </c>
      <c r="H383" s="362">
        <v>17.239999999999998</v>
      </c>
    </row>
    <row r="384" spans="1:8" x14ac:dyDescent="0.25">
      <c r="A384">
        <v>8651</v>
      </c>
      <c r="B384" t="s">
        <v>657</v>
      </c>
      <c r="E384" t="s">
        <v>515</v>
      </c>
      <c r="F384" t="s">
        <v>658</v>
      </c>
      <c r="G384" t="s">
        <v>93</v>
      </c>
      <c r="H384" s="362">
        <v>29.85</v>
      </c>
    </row>
    <row r="385" spans="1:8" x14ac:dyDescent="0.25">
      <c r="A385">
        <v>8652</v>
      </c>
      <c r="B385" t="s">
        <v>3605</v>
      </c>
      <c r="C385" t="s">
        <v>3606</v>
      </c>
      <c r="D385" t="s">
        <v>3607</v>
      </c>
      <c r="E385">
        <v>108</v>
      </c>
      <c r="G385" t="s">
        <v>93</v>
      </c>
      <c r="H385" s="362">
        <v>36.56</v>
      </c>
    </row>
    <row r="386" spans="1:8" x14ac:dyDescent="0.25">
      <c r="A386">
        <v>8653</v>
      </c>
      <c r="B386" t="s">
        <v>3605</v>
      </c>
      <c r="C386" t="s">
        <v>3608</v>
      </c>
      <c r="D386" t="s">
        <v>3607</v>
      </c>
      <c r="E386">
        <v>284</v>
      </c>
      <c r="G386" t="s">
        <v>93</v>
      </c>
      <c r="H386" s="362">
        <v>86.94</v>
      </c>
    </row>
    <row r="387" spans="1:8" x14ac:dyDescent="0.25">
      <c r="A387">
        <v>8654</v>
      </c>
      <c r="B387" t="s">
        <v>3609</v>
      </c>
      <c r="C387" t="s">
        <v>660</v>
      </c>
      <c r="E387">
        <v>0</v>
      </c>
      <c r="G387" t="s">
        <v>93</v>
      </c>
      <c r="H387" s="362">
        <v>1.99</v>
      </c>
    </row>
    <row r="388" spans="1:8" x14ac:dyDescent="0.25">
      <c r="A388">
        <v>8660</v>
      </c>
      <c r="B388" t="s">
        <v>661</v>
      </c>
      <c r="C388" t="s">
        <v>662</v>
      </c>
      <c r="D388" t="s">
        <v>663</v>
      </c>
      <c r="E388" t="s">
        <v>95</v>
      </c>
      <c r="G388" t="s">
        <v>93</v>
      </c>
      <c r="H388" s="362">
        <v>13.93</v>
      </c>
    </row>
    <row r="389" spans="1:8" x14ac:dyDescent="0.25">
      <c r="A389">
        <v>8661</v>
      </c>
      <c r="B389" t="s">
        <v>661</v>
      </c>
      <c r="C389" t="s">
        <v>662</v>
      </c>
      <c r="D389" t="s">
        <v>664</v>
      </c>
      <c r="E389" t="s">
        <v>282</v>
      </c>
      <c r="G389" t="s">
        <v>93</v>
      </c>
      <c r="H389" s="362">
        <v>40.950000000000003</v>
      </c>
    </row>
    <row r="390" spans="1:8" x14ac:dyDescent="0.25">
      <c r="A390">
        <v>8662</v>
      </c>
      <c r="B390" t="s">
        <v>661</v>
      </c>
      <c r="C390" t="s">
        <v>662</v>
      </c>
      <c r="D390" t="s">
        <v>665</v>
      </c>
      <c r="E390" t="s">
        <v>242</v>
      </c>
      <c r="G390" t="s">
        <v>93</v>
      </c>
      <c r="H390" s="362">
        <v>43.15</v>
      </c>
    </row>
    <row r="391" spans="1:8" x14ac:dyDescent="0.25">
      <c r="A391">
        <v>8670</v>
      </c>
      <c r="B391" t="s">
        <v>666</v>
      </c>
      <c r="C391" t="s">
        <v>3610</v>
      </c>
      <c r="D391" t="s">
        <v>3611</v>
      </c>
      <c r="E391">
        <v>275</v>
      </c>
      <c r="F391" t="s">
        <v>3612</v>
      </c>
      <c r="G391" t="s">
        <v>93</v>
      </c>
      <c r="H391" s="362">
        <v>36.15</v>
      </c>
    </row>
    <row r="392" spans="1:8" x14ac:dyDescent="0.25">
      <c r="A392">
        <v>8671</v>
      </c>
      <c r="B392" t="s">
        <v>666</v>
      </c>
      <c r="C392" t="s">
        <v>3613</v>
      </c>
      <c r="D392" t="s">
        <v>3614</v>
      </c>
      <c r="E392">
        <v>310</v>
      </c>
      <c r="F392" t="s">
        <v>3612</v>
      </c>
      <c r="G392" t="s">
        <v>93</v>
      </c>
      <c r="H392" s="362">
        <v>56.38</v>
      </c>
    </row>
    <row r="393" spans="1:8" x14ac:dyDescent="0.25">
      <c r="A393">
        <v>8672</v>
      </c>
      <c r="B393" t="s">
        <v>3615</v>
      </c>
      <c r="C393" t="s">
        <v>3616</v>
      </c>
      <c r="D393" t="s">
        <v>3617</v>
      </c>
      <c r="E393">
        <v>178</v>
      </c>
      <c r="F393" t="s">
        <v>3618</v>
      </c>
      <c r="G393" t="s">
        <v>3399</v>
      </c>
      <c r="H393" s="362">
        <v>110.73</v>
      </c>
    </row>
    <row r="394" spans="1:8" x14ac:dyDescent="0.25">
      <c r="A394">
        <v>8680</v>
      </c>
      <c r="B394" t="s">
        <v>3619</v>
      </c>
      <c r="C394" t="s">
        <v>3620</v>
      </c>
      <c r="D394" t="s">
        <v>3621</v>
      </c>
      <c r="E394">
        <v>600</v>
      </c>
      <c r="F394" t="s">
        <v>3622</v>
      </c>
      <c r="G394" t="s">
        <v>3399</v>
      </c>
      <c r="H394" s="362">
        <v>85.9</v>
      </c>
    </row>
    <row r="395" spans="1:8" x14ac:dyDescent="0.25">
      <c r="A395">
        <v>8681</v>
      </c>
      <c r="B395" t="s">
        <v>3623</v>
      </c>
      <c r="D395" t="s">
        <v>3624</v>
      </c>
      <c r="F395" t="s">
        <v>3625</v>
      </c>
      <c r="G395" t="s">
        <v>93</v>
      </c>
      <c r="H395" s="362">
        <v>141.96</v>
      </c>
    </row>
    <row r="396" spans="1:8" x14ac:dyDescent="0.25">
      <c r="A396">
        <v>8682</v>
      </c>
      <c r="B396" t="s">
        <v>3626</v>
      </c>
      <c r="D396" t="s">
        <v>3627</v>
      </c>
      <c r="F396" t="s">
        <v>3625</v>
      </c>
      <c r="G396" t="s">
        <v>93</v>
      </c>
      <c r="H396" s="362">
        <v>133.85</v>
      </c>
    </row>
    <row r="397" spans="1:8" x14ac:dyDescent="0.25">
      <c r="A397">
        <v>8683</v>
      </c>
      <c r="B397" t="s">
        <v>3628</v>
      </c>
      <c r="C397" t="s">
        <v>3629</v>
      </c>
      <c r="D397" t="s">
        <v>3630</v>
      </c>
      <c r="E397" t="s">
        <v>3631</v>
      </c>
      <c r="F397" t="s">
        <v>3632</v>
      </c>
      <c r="G397" t="s">
        <v>93</v>
      </c>
      <c r="H397" s="362">
        <v>120.97</v>
      </c>
    </row>
    <row r="398" spans="1:8" x14ac:dyDescent="0.25">
      <c r="A398">
        <v>8684</v>
      </c>
      <c r="B398" t="s">
        <v>673</v>
      </c>
      <c r="C398" t="s">
        <v>3633</v>
      </c>
      <c r="D398" t="s">
        <v>3634</v>
      </c>
      <c r="E398">
        <v>450</v>
      </c>
      <c r="F398" t="s">
        <v>3635</v>
      </c>
      <c r="G398" t="s">
        <v>93</v>
      </c>
      <c r="H398" s="362">
        <v>180.49</v>
      </c>
    </row>
    <row r="399" spans="1:8" x14ac:dyDescent="0.25">
      <c r="A399">
        <v>8685</v>
      </c>
      <c r="B399" t="s">
        <v>3636</v>
      </c>
      <c r="C399" t="s">
        <v>3629</v>
      </c>
      <c r="D399" t="s">
        <v>3637</v>
      </c>
      <c r="E399" t="s">
        <v>3638</v>
      </c>
      <c r="F399" t="s">
        <v>3639</v>
      </c>
      <c r="G399" t="s">
        <v>93</v>
      </c>
      <c r="H399" s="362">
        <v>156.16</v>
      </c>
    </row>
    <row r="400" spans="1:8" x14ac:dyDescent="0.25">
      <c r="A400">
        <v>8686</v>
      </c>
      <c r="B400" t="s">
        <v>3640</v>
      </c>
      <c r="C400" t="s">
        <v>3629</v>
      </c>
      <c r="D400" t="s">
        <v>3641</v>
      </c>
      <c r="E400" t="s">
        <v>3642</v>
      </c>
      <c r="F400" t="s">
        <v>3643</v>
      </c>
      <c r="G400" t="s">
        <v>93</v>
      </c>
      <c r="H400" s="362">
        <v>133.34</v>
      </c>
    </row>
    <row r="401" spans="1:8" x14ac:dyDescent="0.25">
      <c r="A401">
        <v>8687</v>
      </c>
      <c r="B401" t="s">
        <v>3644</v>
      </c>
      <c r="D401" t="s">
        <v>3645</v>
      </c>
      <c r="E401" t="s">
        <v>3631</v>
      </c>
      <c r="F401" t="s">
        <v>3646</v>
      </c>
      <c r="G401" t="s">
        <v>93</v>
      </c>
      <c r="H401" s="362">
        <v>116.1</v>
      </c>
    </row>
    <row r="402" spans="1:8" x14ac:dyDescent="0.25">
      <c r="A402">
        <v>8688</v>
      </c>
      <c r="B402" t="s">
        <v>3647</v>
      </c>
      <c r="D402" t="s">
        <v>3648</v>
      </c>
      <c r="F402" t="s">
        <v>3649</v>
      </c>
      <c r="G402" t="s">
        <v>93</v>
      </c>
      <c r="H402" s="362">
        <v>104.95</v>
      </c>
    </row>
    <row r="403" spans="1:8" x14ac:dyDescent="0.25">
      <c r="A403">
        <v>8689</v>
      </c>
      <c r="B403" t="s">
        <v>3650</v>
      </c>
      <c r="D403" t="s">
        <v>3651</v>
      </c>
      <c r="F403" t="s">
        <v>3652</v>
      </c>
      <c r="G403" t="s">
        <v>93</v>
      </c>
      <c r="H403" s="362">
        <v>80.11</v>
      </c>
    </row>
    <row r="404" spans="1:8" x14ac:dyDescent="0.25">
      <c r="A404">
        <v>8690</v>
      </c>
      <c r="B404" t="s">
        <v>673</v>
      </c>
      <c r="D404" t="s">
        <v>3653</v>
      </c>
      <c r="G404" t="s">
        <v>93</v>
      </c>
      <c r="H404" s="362">
        <v>71.31</v>
      </c>
    </row>
    <row r="405" spans="1:8" x14ac:dyDescent="0.25">
      <c r="A405">
        <v>8691</v>
      </c>
      <c r="B405" t="s">
        <v>673</v>
      </c>
      <c r="D405" t="s">
        <v>3654</v>
      </c>
      <c r="E405">
        <v>500</v>
      </c>
      <c r="G405" t="s">
        <v>93</v>
      </c>
      <c r="H405" s="362">
        <v>75.61</v>
      </c>
    </row>
    <row r="406" spans="1:8" x14ac:dyDescent="0.25">
      <c r="A406">
        <v>8692</v>
      </c>
      <c r="B406" t="s">
        <v>673</v>
      </c>
      <c r="D406" t="s">
        <v>3655</v>
      </c>
      <c r="E406">
        <v>500</v>
      </c>
      <c r="G406" t="s">
        <v>93</v>
      </c>
      <c r="H406" s="362">
        <v>82.24</v>
      </c>
    </row>
    <row r="407" spans="1:8" x14ac:dyDescent="0.25">
      <c r="A407">
        <v>8693</v>
      </c>
      <c r="B407" t="s">
        <v>673</v>
      </c>
      <c r="D407" t="s">
        <v>680</v>
      </c>
      <c r="G407" t="s">
        <v>93</v>
      </c>
      <c r="H407" s="362">
        <v>85.22</v>
      </c>
    </row>
    <row r="408" spans="1:8" x14ac:dyDescent="0.25">
      <c r="A408">
        <v>8694</v>
      </c>
      <c r="B408" t="s">
        <v>681</v>
      </c>
      <c r="C408" t="s">
        <v>3656</v>
      </c>
      <c r="D408" t="s">
        <v>3657</v>
      </c>
      <c r="E408">
        <v>475</v>
      </c>
      <c r="G408" t="s">
        <v>93</v>
      </c>
      <c r="H408" s="362">
        <v>122.69</v>
      </c>
    </row>
    <row r="409" spans="1:8" x14ac:dyDescent="0.25">
      <c r="A409">
        <v>8695</v>
      </c>
      <c r="B409" t="s">
        <v>681</v>
      </c>
      <c r="C409" t="s">
        <v>3658</v>
      </c>
      <c r="D409" t="s">
        <v>684</v>
      </c>
      <c r="F409" t="s">
        <v>3659</v>
      </c>
      <c r="G409" t="s">
        <v>93</v>
      </c>
      <c r="H409" s="362">
        <v>148.47999999999999</v>
      </c>
    </row>
    <row r="410" spans="1:8" x14ac:dyDescent="0.25">
      <c r="A410">
        <v>8696</v>
      </c>
      <c r="B410" t="s">
        <v>673</v>
      </c>
      <c r="C410" t="s">
        <v>685</v>
      </c>
      <c r="E410">
        <v>330</v>
      </c>
      <c r="F410" t="s">
        <v>3660</v>
      </c>
      <c r="G410" t="s">
        <v>93</v>
      </c>
      <c r="H410" s="362">
        <v>97.71</v>
      </c>
    </row>
    <row r="411" spans="1:8" x14ac:dyDescent="0.25">
      <c r="A411">
        <v>8697</v>
      </c>
      <c r="B411" t="s">
        <v>3661</v>
      </c>
      <c r="D411" t="s">
        <v>3662</v>
      </c>
      <c r="E411">
        <v>175</v>
      </c>
      <c r="G411" t="s">
        <v>93</v>
      </c>
      <c r="H411" s="362">
        <v>121.17</v>
      </c>
    </row>
    <row r="412" spans="1:8" x14ac:dyDescent="0.25">
      <c r="A412">
        <v>8698</v>
      </c>
      <c r="B412" t="s">
        <v>3663</v>
      </c>
      <c r="D412" t="s">
        <v>3664</v>
      </c>
      <c r="G412" t="s">
        <v>93</v>
      </c>
      <c r="H412" s="362">
        <v>104.11</v>
      </c>
    </row>
    <row r="413" spans="1:8" x14ac:dyDescent="0.25">
      <c r="A413">
        <v>8699</v>
      </c>
      <c r="B413" t="s">
        <v>3628</v>
      </c>
      <c r="D413" t="s">
        <v>3665</v>
      </c>
      <c r="F413" t="s">
        <v>3625</v>
      </c>
      <c r="G413" t="s">
        <v>93</v>
      </c>
      <c r="H413" s="362">
        <v>128.27000000000001</v>
      </c>
    </row>
    <row r="414" spans="1:8" x14ac:dyDescent="0.25">
      <c r="A414">
        <v>8700</v>
      </c>
      <c r="B414" t="s">
        <v>687</v>
      </c>
      <c r="C414" t="s">
        <v>688</v>
      </c>
      <c r="D414" t="s">
        <v>689</v>
      </c>
      <c r="E414" t="s">
        <v>286</v>
      </c>
      <c r="F414" t="s">
        <v>3666</v>
      </c>
      <c r="G414" t="s">
        <v>93</v>
      </c>
      <c r="H414" s="362">
        <v>22.24</v>
      </c>
    </row>
    <row r="415" spans="1:8" x14ac:dyDescent="0.25">
      <c r="A415">
        <v>8701</v>
      </c>
      <c r="B415" t="s">
        <v>687</v>
      </c>
      <c r="C415" t="s">
        <v>688</v>
      </c>
      <c r="D415" t="s">
        <v>690</v>
      </c>
      <c r="E415" t="s">
        <v>457</v>
      </c>
      <c r="F415" t="s">
        <v>3667</v>
      </c>
      <c r="G415" t="s">
        <v>93</v>
      </c>
      <c r="H415" s="362">
        <v>33.72</v>
      </c>
    </row>
    <row r="416" spans="1:8" x14ac:dyDescent="0.25">
      <c r="A416" t="s">
        <v>3668</v>
      </c>
      <c r="B416" t="s">
        <v>687</v>
      </c>
      <c r="C416" t="s">
        <v>688</v>
      </c>
      <c r="D416" t="s">
        <v>690</v>
      </c>
      <c r="E416">
        <v>200</v>
      </c>
      <c r="F416" t="s">
        <v>3666</v>
      </c>
      <c r="G416" t="s">
        <v>93</v>
      </c>
      <c r="H416" s="362">
        <v>28.95</v>
      </c>
    </row>
    <row r="417" spans="1:8" x14ac:dyDescent="0.25">
      <c r="A417">
        <v>8702</v>
      </c>
      <c r="B417" t="s">
        <v>687</v>
      </c>
      <c r="C417" t="s">
        <v>688</v>
      </c>
      <c r="D417" t="s">
        <v>691</v>
      </c>
      <c r="E417">
        <v>217</v>
      </c>
      <c r="F417" t="s">
        <v>3666</v>
      </c>
      <c r="G417" t="s">
        <v>93</v>
      </c>
      <c r="H417" s="362">
        <v>29.31</v>
      </c>
    </row>
    <row r="418" spans="1:8" x14ac:dyDescent="0.25">
      <c r="A418">
        <v>8703</v>
      </c>
      <c r="B418" t="s">
        <v>687</v>
      </c>
      <c r="C418" t="s">
        <v>688</v>
      </c>
      <c r="D418" t="s">
        <v>692</v>
      </c>
      <c r="E418" t="s">
        <v>219</v>
      </c>
      <c r="F418" t="s">
        <v>3666</v>
      </c>
      <c r="G418" t="s">
        <v>93</v>
      </c>
      <c r="H418" s="362">
        <v>48.23</v>
      </c>
    </row>
    <row r="419" spans="1:8" x14ac:dyDescent="0.25">
      <c r="A419">
        <v>8708</v>
      </c>
      <c r="B419" t="s">
        <v>3669</v>
      </c>
      <c r="C419" t="s">
        <v>3670</v>
      </c>
      <c r="D419" t="s">
        <v>3671</v>
      </c>
      <c r="E419">
        <v>0</v>
      </c>
      <c r="G419" t="s">
        <v>93</v>
      </c>
      <c r="H419" s="362">
        <v>8.7899999999999991</v>
      </c>
    </row>
    <row r="420" spans="1:8" x14ac:dyDescent="0.25">
      <c r="A420">
        <v>8709</v>
      </c>
      <c r="B420" t="s">
        <v>3669</v>
      </c>
      <c r="C420" t="s">
        <v>3672</v>
      </c>
      <c r="D420" t="s">
        <v>3671</v>
      </c>
      <c r="E420">
        <v>0</v>
      </c>
      <c r="F420" t="s">
        <v>393</v>
      </c>
      <c r="G420" t="s">
        <v>93</v>
      </c>
      <c r="H420" s="362">
        <v>9.9600000000000009</v>
      </c>
    </row>
    <row r="421" spans="1:8" x14ac:dyDescent="0.25">
      <c r="A421">
        <v>8710</v>
      </c>
      <c r="B421" t="s">
        <v>3669</v>
      </c>
      <c r="C421" t="s">
        <v>3673</v>
      </c>
      <c r="D421" t="s">
        <v>699</v>
      </c>
      <c r="E421">
        <v>0</v>
      </c>
      <c r="G421" t="s">
        <v>93</v>
      </c>
      <c r="H421" s="362">
        <v>10.15</v>
      </c>
    </row>
    <row r="422" spans="1:8" x14ac:dyDescent="0.25">
      <c r="A422">
        <v>8711</v>
      </c>
      <c r="B422" t="s">
        <v>3674</v>
      </c>
      <c r="C422" t="s">
        <v>701</v>
      </c>
      <c r="E422">
        <v>0</v>
      </c>
      <c r="G422" t="s">
        <v>93</v>
      </c>
      <c r="H422" s="362">
        <v>3.62</v>
      </c>
    </row>
    <row r="423" spans="1:8" x14ac:dyDescent="0.25">
      <c r="A423" t="s">
        <v>3675</v>
      </c>
      <c r="B423" t="s">
        <v>3676</v>
      </c>
      <c r="D423" t="s">
        <v>3677</v>
      </c>
      <c r="G423" t="s">
        <v>93</v>
      </c>
      <c r="H423" s="362">
        <v>14</v>
      </c>
    </row>
    <row r="424" spans="1:8" x14ac:dyDescent="0.25">
      <c r="A424">
        <v>8712</v>
      </c>
      <c r="B424" t="s">
        <v>702</v>
      </c>
      <c r="C424" t="s">
        <v>703</v>
      </c>
      <c r="D424" t="s">
        <v>424</v>
      </c>
      <c r="E424">
        <v>50</v>
      </c>
      <c r="F424" t="s">
        <v>3678</v>
      </c>
      <c r="G424" t="s">
        <v>93</v>
      </c>
      <c r="H424" s="362">
        <v>25.81</v>
      </c>
    </row>
    <row r="425" spans="1:8" x14ac:dyDescent="0.25">
      <c r="A425">
        <v>8713</v>
      </c>
      <c r="B425" t="s">
        <v>702</v>
      </c>
      <c r="C425" t="s">
        <v>703</v>
      </c>
      <c r="D425" t="s">
        <v>334</v>
      </c>
      <c r="E425">
        <v>60</v>
      </c>
      <c r="F425" t="s">
        <v>3679</v>
      </c>
      <c r="G425" t="s">
        <v>93</v>
      </c>
      <c r="H425" s="362">
        <v>31.96</v>
      </c>
    </row>
    <row r="426" spans="1:8" x14ac:dyDescent="0.25">
      <c r="A426">
        <v>8714</v>
      </c>
      <c r="B426" t="s">
        <v>3680</v>
      </c>
      <c r="C426" t="s">
        <v>3681</v>
      </c>
      <c r="D426" t="s">
        <v>3682</v>
      </c>
      <c r="E426">
        <v>190</v>
      </c>
      <c r="F426" t="s">
        <v>3683</v>
      </c>
      <c r="G426" t="s">
        <v>93</v>
      </c>
      <c r="H426" s="362">
        <v>86.29</v>
      </c>
    </row>
    <row r="427" spans="1:8" x14ac:dyDescent="0.25">
      <c r="A427" t="s">
        <v>3684</v>
      </c>
      <c r="B427" t="s">
        <v>3685</v>
      </c>
      <c r="C427" t="s">
        <v>3686</v>
      </c>
      <c r="D427" t="s">
        <v>3687</v>
      </c>
      <c r="E427">
        <v>330</v>
      </c>
      <c r="F427" t="s">
        <v>3683</v>
      </c>
      <c r="G427" t="s">
        <v>93</v>
      </c>
      <c r="H427" s="362">
        <v>88.16</v>
      </c>
    </row>
    <row r="428" spans="1:8" x14ac:dyDescent="0.25">
      <c r="A428" t="s">
        <v>3688</v>
      </c>
      <c r="B428" t="s">
        <v>3680</v>
      </c>
      <c r="C428" t="s">
        <v>3689</v>
      </c>
      <c r="D428" t="s">
        <v>3686</v>
      </c>
      <c r="E428">
        <v>345</v>
      </c>
      <c r="G428" t="s">
        <v>93</v>
      </c>
      <c r="H428" s="362">
        <v>90</v>
      </c>
    </row>
    <row r="429" spans="1:8" x14ac:dyDescent="0.25">
      <c r="A429" t="s">
        <v>3690</v>
      </c>
      <c r="B429" t="s">
        <v>3680</v>
      </c>
      <c r="C429" t="s">
        <v>3691</v>
      </c>
      <c r="D429" t="s">
        <v>3692</v>
      </c>
      <c r="E429">
        <v>370</v>
      </c>
      <c r="G429" t="s">
        <v>93</v>
      </c>
      <c r="H429" s="362">
        <v>80</v>
      </c>
    </row>
    <row r="430" spans="1:8" x14ac:dyDescent="0.25">
      <c r="A430">
        <v>8715</v>
      </c>
      <c r="B430" t="s">
        <v>707</v>
      </c>
      <c r="C430" t="s">
        <v>3693</v>
      </c>
      <c r="D430" t="s">
        <v>3694</v>
      </c>
      <c r="E430">
        <v>36</v>
      </c>
      <c r="F430" t="s">
        <v>3695</v>
      </c>
      <c r="G430" t="s">
        <v>93</v>
      </c>
      <c r="H430" s="362">
        <v>18.760000000000002</v>
      </c>
    </row>
    <row r="431" spans="1:8" x14ac:dyDescent="0.25">
      <c r="A431">
        <v>8716</v>
      </c>
      <c r="B431" t="s">
        <v>3696</v>
      </c>
      <c r="C431" t="s">
        <v>710</v>
      </c>
      <c r="E431">
        <v>85</v>
      </c>
      <c r="F431" t="s">
        <v>3697</v>
      </c>
      <c r="G431" t="s">
        <v>93</v>
      </c>
      <c r="H431" s="362">
        <v>53.67</v>
      </c>
    </row>
    <row r="432" spans="1:8" x14ac:dyDescent="0.25">
      <c r="A432">
        <v>8717</v>
      </c>
      <c r="B432" t="s">
        <v>711</v>
      </c>
      <c r="C432" t="s">
        <v>3698</v>
      </c>
      <c r="E432">
        <v>400</v>
      </c>
      <c r="G432" t="s">
        <v>93</v>
      </c>
      <c r="H432" s="362">
        <v>77.790000000000006</v>
      </c>
    </row>
    <row r="433" spans="1:8" x14ac:dyDescent="0.25">
      <c r="A433">
        <v>8718</v>
      </c>
      <c r="B433" t="s">
        <v>3699</v>
      </c>
      <c r="C433" t="s">
        <v>3700</v>
      </c>
      <c r="D433" t="s">
        <v>3701</v>
      </c>
      <c r="E433">
        <v>7</v>
      </c>
      <c r="F433" t="s">
        <v>3702</v>
      </c>
      <c r="G433" t="s">
        <v>93</v>
      </c>
      <c r="H433" s="362">
        <v>7.87</v>
      </c>
    </row>
    <row r="434" spans="1:8" x14ac:dyDescent="0.25">
      <c r="A434">
        <v>8719</v>
      </c>
      <c r="B434" t="s">
        <v>713</v>
      </c>
      <c r="C434" t="s">
        <v>3703</v>
      </c>
      <c r="E434">
        <v>0</v>
      </c>
      <c r="F434" t="s">
        <v>3695</v>
      </c>
      <c r="G434" t="s">
        <v>93</v>
      </c>
      <c r="H434" s="362">
        <v>9.59</v>
      </c>
    </row>
    <row r="435" spans="1:8" x14ac:dyDescent="0.25">
      <c r="A435">
        <v>8720</v>
      </c>
      <c r="B435" t="s">
        <v>716</v>
      </c>
      <c r="C435" t="s">
        <v>717</v>
      </c>
      <c r="D435" t="s">
        <v>428</v>
      </c>
      <c r="E435" t="s">
        <v>718</v>
      </c>
      <c r="G435" t="s">
        <v>93</v>
      </c>
      <c r="H435" s="362">
        <v>52.96</v>
      </c>
    </row>
    <row r="436" spans="1:8" x14ac:dyDescent="0.25">
      <c r="A436">
        <v>8721</v>
      </c>
      <c r="B436" t="s">
        <v>716</v>
      </c>
      <c r="C436" t="s">
        <v>717</v>
      </c>
      <c r="D436" t="s">
        <v>333</v>
      </c>
      <c r="E436" t="s">
        <v>719</v>
      </c>
      <c r="G436" t="s">
        <v>93</v>
      </c>
      <c r="H436" s="362">
        <v>65.75</v>
      </c>
    </row>
    <row r="437" spans="1:8" x14ac:dyDescent="0.25">
      <c r="A437">
        <v>8722</v>
      </c>
      <c r="B437" t="s">
        <v>716</v>
      </c>
      <c r="C437" t="s">
        <v>717</v>
      </c>
      <c r="D437" t="s">
        <v>344</v>
      </c>
      <c r="E437" t="s">
        <v>306</v>
      </c>
      <c r="G437" t="s">
        <v>93</v>
      </c>
      <c r="H437" s="362">
        <v>73.31</v>
      </c>
    </row>
    <row r="438" spans="1:8" x14ac:dyDescent="0.25">
      <c r="A438">
        <v>8723</v>
      </c>
      <c r="B438" t="s">
        <v>716</v>
      </c>
      <c r="C438" t="s">
        <v>717</v>
      </c>
      <c r="D438" t="s">
        <v>334</v>
      </c>
      <c r="E438" t="s">
        <v>306</v>
      </c>
      <c r="G438" t="s">
        <v>93</v>
      </c>
      <c r="H438" s="362">
        <v>78.59</v>
      </c>
    </row>
    <row r="439" spans="1:8" x14ac:dyDescent="0.25">
      <c r="A439">
        <v>8724</v>
      </c>
      <c r="B439" t="s">
        <v>721</v>
      </c>
      <c r="C439" t="s">
        <v>717</v>
      </c>
      <c r="D439" t="s">
        <v>722</v>
      </c>
      <c r="E439" t="s">
        <v>723</v>
      </c>
      <c r="G439" t="s">
        <v>93</v>
      </c>
      <c r="H439" s="362">
        <v>139.82</v>
      </c>
    </row>
    <row r="440" spans="1:8" x14ac:dyDescent="0.25">
      <c r="A440">
        <v>8725</v>
      </c>
      <c r="B440" t="s">
        <v>716</v>
      </c>
      <c r="C440" t="s">
        <v>717</v>
      </c>
      <c r="D440" t="s">
        <v>720</v>
      </c>
      <c r="E440" t="s">
        <v>306</v>
      </c>
      <c r="G440" t="s">
        <v>93</v>
      </c>
      <c r="H440" s="362">
        <v>84.27</v>
      </c>
    </row>
    <row r="441" spans="1:8" x14ac:dyDescent="0.25">
      <c r="A441">
        <v>8726</v>
      </c>
      <c r="B441" t="s">
        <v>716</v>
      </c>
      <c r="C441" t="s">
        <v>3704</v>
      </c>
      <c r="E441">
        <v>489</v>
      </c>
      <c r="G441" t="s">
        <v>93</v>
      </c>
      <c r="H441" s="362">
        <v>132</v>
      </c>
    </row>
    <row r="442" spans="1:8" x14ac:dyDescent="0.25">
      <c r="A442">
        <v>8730</v>
      </c>
      <c r="B442" t="s">
        <v>724</v>
      </c>
      <c r="C442" t="s">
        <v>324</v>
      </c>
      <c r="D442" t="s">
        <v>725</v>
      </c>
      <c r="E442" t="s">
        <v>726</v>
      </c>
      <c r="G442" t="s">
        <v>93</v>
      </c>
      <c r="H442" s="362">
        <v>50.49</v>
      </c>
    </row>
    <row r="443" spans="1:8" x14ac:dyDescent="0.25">
      <c r="A443">
        <v>8731</v>
      </c>
      <c r="B443" t="s">
        <v>724</v>
      </c>
      <c r="C443" t="s">
        <v>324</v>
      </c>
      <c r="D443" t="s">
        <v>727</v>
      </c>
      <c r="E443" t="s">
        <v>728</v>
      </c>
      <c r="G443" t="s">
        <v>93</v>
      </c>
      <c r="H443" s="362">
        <v>57.86</v>
      </c>
    </row>
    <row r="444" spans="1:8" x14ac:dyDescent="0.25">
      <c r="A444">
        <v>8733</v>
      </c>
      <c r="B444" t="s">
        <v>729</v>
      </c>
      <c r="C444" t="s">
        <v>3705</v>
      </c>
      <c r="E444">
        <v>0</v>
      </c>
      <c r="F444" t="s">
        <v>731</v>
      </c>
      <c r="G444" t="s">
        <v>93</v>
      </c>
      <c r="H444" s="362">
        <v>3.11</v>
      </c>
    </row>
    <row r="445" spans="1:8" x14ac:dyDescent="0.25">
      <c r="A445">
        <v>8734</v>
      </c>
      <c r="B445" t="s">
        <v>3706</v>
      </c>
      <c r="C445" t="s">
        <v>733</v>
      </c>
      <c r="E445">
        <v>0</v>
      </c>
      <c r="G445" t="s">
        <v>93</v>
      </c>
      <c r="H445" s="362">
        <v>5.44</v>
      </c>
    </row>
    <row r="446" spans="1:8" x14ac:dyDescent="0.25">
      <c r="A446">
        <v>8735</v>
      </c>
      <c r="B446" t="s">
        <v>3707</v>
      </c>
      <c r="C446" t="s">
        <v>735</v>
      </c>
      <c r="E446">
        <v>0</v>
      </c>
      <c r="G446" t="s">
        <v>93</v>
      </c>
      <c r="H446" s="362">
        <v>3.94</v>
      </c>
    </row>
    <row r="447" spans="1:8" x14ac:dyDescent="0.25">
      <c r="A447">
        <v>8736</v>
      </c>
      <c r="B447" t="s">
        <v>3708</v>
      </c>
      <c r="C447" t="s">
        <v>737</v>
      </c>
      <c r="E447">
        <v>175</v>
      </c>
      <c r="G447" t="s">
        <v>93</v>
      </c>
      <c r="H447" s="362">
        <v>29.13</v>
      </c>
    </row>
    <row r="448" spans="1:8" x14ac:dyDescent="0.25">
      <c r="A448">
        <v>8744</v>
      </c>
      <c r="B448" t="s">
        <v>3709</v>
      </c>
      <c r="C448" t="s">
        <v>739</v>
      </c>
      <c r="E448">
        <v>350</v>
      </c>
      <c r="G448" t="s">
        <v>93</v>
      </c>
      <c r="H448" s="362">
        <v>18.61</v>
      </c>
    </row>
    <row r="449" spans="1:8" x14ac:dyDescent="0.25">
      <c r="A449">
        <v>8745</v>
      </c>
      <c r="B449" t="s">
        <v>3710</v>
      </c>
      <c r="C449" t="s">
        <v>3711</v>
      </c>
      <c r="E449">
        <v>300</v>
      </c>
      <c r="G449" t="s">
        <v>93</v>
      </c>
      <c r="H449" s="362">
        <v>22.36</v>
      </c>
    </row>
    <row r="450" spans="1:8" x14ac:dyDescent="0.25">
      <c r="A450">
        <v>8746</v>
      </c>
      <c r="B450" t="s">
        <v>3712</v>
      </c>
      <c r="C450" t="s">
        <v>3713</v>
      </c>
      <c r="E450" t="s">
        <v>744</v>
      </c>
      <c r="G450" t="s">
        <v>93</v>
      </c>
      <c r="H450" s="362">
        <v>20.77</v>
      </c>
    </row>
    <row r="451" spans="1:8" x14ac:dyDescent="0.25">
      <c r="A451">
        <v>8747</v>
      </c>
      <c r="B451" t="s">
        <v>3712</v>
      </c>
      <c r="C451" t="s">
        <v>3714</v>
      </c>
      <c r="E451" t="s">
        <v>744</v>
      </c>
      <c r="G451" t="s">
        <v>93</v>
      </c>
      <c r="H451" s="362">
        <v>21.06</v>
      </c>
    </row>
    <row r="452" spans="1:8" x14ac:dyDescent="0.25">
      <c r="A452">
        <v>8748</v>
      </c>
      <c r="B452" t="s">
        <v>3715</v>
      </c>
      <c r="C452" t="s">
        <v>3713</v>
      </c>
      <c r="E452" t="s">
        <v>3716</v>
      </c>
      <c r="G452" t="s">
        <v>93</v>
      </c>
      <c r="H452" s="362">
        <v>22.75</v>
      </c>
    </row>
    <row r="453" spans="1:8" x14ac:dyDescent="0.25">
      <c r="A453">
        <v>8749</v>
      </c>
      <c r="B453" t="s">
        <v>3715</v>
      </c>
      <c r="C453" t="s">
        <v>3714</v>
      </c>
      <c r="E453" t="s">
        <v>744</v>
      </c>
      <c r="G453" t="s">
        <v>93</v>
      </c>
      <c r="H453" s="362">
        <v>23</v>
      </c>
    </row>
    <row r="454" spans="1:8" x14ac:dyDescent="0.25">
      <c r="A454">
        <v>8750</v>
      </c>
      <c r="B454" t="s">
        <v>750</v>
      </c>
      <c r="E454" t="s">
        <v>95</v>
      </c>
      <c r="G454" t="s">
        <v>93</v>
      </c>
      <c r="H454" s="362">
        <v>6.5</v>
      </c>
    </row>
    <row r="455" spans="1:8" x14ac:dyDescent="0.25">
      <c r="A455">
        <v>8753</v>
      </c>
      <c r="B455" t="s">
        <v>751</v>
      </c>
      <c r="E455" t="s">
        <v>91</v>
      </c>
      <c r="G455" t="s">
        <v>93</v>
      </c>
      <c r="H455" s="362">
        <v>2.91</v>
      </c>
    </row>
    <row r="456" spans="1:8" x14ac:dyDescent="0.25">
      <c r="A456">
        <v>8754</v>
      </c>
      <c r="B456" t="s">
        <v>3292</v>
      </c>
      <c r="C456" t="s">
        <v>3717</v>
      </c>
      <c r="D456" t="s">
        <v>3718</v>
      </c>
      <c r="E456">
        <v>430</v>
      </c>
      <c r="F456" t="s">
        <v>3719</v>
      </c>
      <c r="G456" t="s">
        <v>3399</v>
      </c>
      <c r="H456" s="362">
        <v>64.84</v>
      </c>
    </row>
    <row r="457" spans="1:8" x14ac:dyDescent="0.25">
      <c r="A457">
        <v>8755</v>
      </c>
      <c r="B457" t="s">
        <v>752</v>
      </c>
      <c r="C457" t="s">
        <v>3720</v>
      </c>
      <c r="D457" t="s">
        <v>753</v>
      </c>
      <c r="E457">
        <v>0</v>
      </c>
      <c r="G457" t="s">
        <v>93</v>
      </c>
      <c r="H457" s="362">
        <v>3.85</v>
      </c>
    </row>
    <row r="458" spans="1:8" x14ac:dyDescent="0.25">
      <c r="A458">
        <v>8761</v>
      </c>
      <c r="B458" t="s">
        <v>754</v>
      </c>
      <c r="C458" t="s">
        <v>3721</v>
      </c>
      <c r="E458">
        <v>2</v>
      </c>
      <c r="G458" t="s">
        <v>93</v>
      </c>
      <c r="H458" s="362">
        <v>1.51</v>
      </c>
    </row>
    <row r="459" spans="1:8" x14ac:dyDescent="0.25">
      <c r="A459">
        <v>8770</v>
      </c>
      <c r="B459" t="s">
        <v>755</v>
      </c>
      <c r="E459" t="s">
        <v>756</v>
      </c>
      <c r="F459" t="s">
        <v>757</v>
      </c>
      <c r="G459" t="s">
        <v>93</v>
      </c>
      <c r="H459" s="362">
        <v>3.89</v>
      </c>
    </row>
    <row r="460" spans="1:8" x14ac:dyDescent="0.25">
      <c r="A460">
        <v>8771</v>
      </c>
      <c r="B460" t="s">
        <v>755</v>
      </c>
      <c r="E460" t="s">
        <v>758</v>
      </c>
      <c r="F460" t="s">
        <v>757</v>
      </c>
      <c r="G460" t="s">
        <v>93</v>
      </c>
      <c r="H460" s="362">
        <v>7.09</v>
      </c>
    </row>
    <row r="461" spans="1:8" x14ac:dyDescent="0.25">
      <c r="A461">
        <v>8772</v>
      </c>
      <c r="B461" t="s">
        <v>755</v>
      </c>
      <c r="E461" t="s">
        <v>97</v>
      </c>
      <c r="F461" t="s">
        <v>757</v>
      </c>
      <c r="G461" t="s">
        <v>93</v>
      </c>
      <c r="H461" s="362">
        <v>11.95</v>
      </c>
    </row>
    <row r="462" spans="1:8" x14ac:dyDescent="0.25">
      <c r="A462">
        <v>8773</v>
      </c>
      <c r="B462" t="s">
        <v>755</v>
      </c>
      <c r="E462" t="s">
        <v>521</v>
      </c>
      <c r="F462" t="s">
        <v>757</v>
      </c>
      <c r="G462" t="s">
        <v>93</v>
      </c>
      <c r="H462" s="362">
        <v>12.22</v>
      </c>
    </row>
    <row r="463" spans="1:8" x14ac:dyDescent="0.25">
      <c r="A463">
        <v>8780</v>
      </c>
      <c r="B463" t="s">
        <v>759</v>
      </c>
      <c r="C463" t="s">
        <v>586</v>
      </c>
      <c r="D463" t="s">
        <v>760</v>
      </c>
      <c r="E463" t="s">
        <v>216</v>
      </c>
      <c r="F463" t="s">
        <v>761</v>
      </c>
      <c r="G463" t="s">
        <v>93</v>
      </c>
      <c r="H463" s="362">
        <v>28.95</v>
      </c>
    </row>
    <row r="464" spans="1:8" x14ac:dyDescent="0.25">
      <c r="A464">
        <v>8781</v>
      </c>
      <c r="B464" t="s">
        <v>759</v>
      </c>
      <c r="C464" t="s">
        <v>586</v>
      </c>
      <c r="D464" t="s">
        <v>591</v>
      </c>
      <c r="E464" t="s">
        <v>143</v>
      </c>
      <c r="F464" t="s">
        <v>761</v>
      </c>
      <c r="G464" t="s">
        <v>93</v>
      </c>
      <c r="H464" s="362">
        <v>52.59</v>
      </c>
    </row>
    <row r="465" spans="1:8" x14ac:dyDescent="0.25">
      <c r="A465">
        <v>8788</v>
      </c>
      <c r="B465" t="s">
        <v>3722</v>
      </c>
      <c r="C465" t="s">
        <v>3723</v>
      </c>
      <c r="D465" t="s">
        <v>3724</v>
      </c>
      <c r="E465">
        <v>200</v>
      </c>
      <c r="F465" t="s">
        <v>3725</v>
      </c>
      <c r="G465" t="s">
        <v>93</v>
      </c>
      <c r="H465" s="362">
        <v>24.06</v>
      </c>
    </row>
    <row r="466" spans="1:8" x14ac:dyDescent="0.25">
      <c r="A466">
        <v>8789</v>
      </c>
      <c r="B466" t="s">
        <v>768</v>
      </c>
      <c r="C466" t="s">
        <v>767</v>
      </c>
      <c r="E466">
        <v>430</v>
      </c>
      <c r="G466" t="s">
        <v>93</v>
      </c>
      <c r="H466" s="362">
        <v>57.61</v>
      </c>
    </row>
    <row r="467" spans="1:8" x14ac:dyDescent="0.25">
      <c r="A467">
        <v>8790</v>
      </c>
      <c r="B467" t="s">
        <v>768</v>
      </c>
      <c r="C467" t="s">
        <v>769</v>
      </c>
      <c r="D467" t="s">
        <v>770</v>
      </c>
      <c r="E467" t="s">
        <v>110</v>
      </c>
      <c r="G467" t="s">
        <v>93</v>
      </c>
      <c r="H467" s="362">
        <v>40.49</v>
      </c>
    </row>
    <row r="468" spans="1:8" x14ac:dyDescent="0.25">
      <c r="A468">
        <v>8791</v>
      </c>
      <c r="B468" t="s">
        <v>768</v>
      </c>
      <c r="C468" t="s">
        <v>769</v>
      </c>
      <c r="D468" t="s">
        <v>771</v>
      </c>
      <c r="E468" t="s">
        <v>772</v>
      </c>
      <c r="G468" t="s">
        <v>93</v>
      </c>
      <c r="H468" s="362">
        <v>49.93</v>
      </c>
    </row>
    <row r="469" spans="1:8" x14ac:dyDescent="0.25">
      <c r="A469">
        <v>8792</v>
      </c>
      <c r="B469" t="s">
        <v>768</v>
      </c>
      <c r="C469" t="s">
        <v>773</v>
      </c>
      <c r="D469" t="s">
        <v>774</v>
      </c>
      <c r="E469" t="s">
        <v>317</v>
      </c>
      <c r="G469" t="s">
        <v>93</v>
      </c>
      <c r="H469" s="362">
        <v>57.25</v>
      </c>
    </row>
    <row r="470" spans="1:8" x14ac:dyDescent="0.25">
      <c r="A470">
        <v>8793</v>
      </c>
      <c r="B470" t="s">
        <v>783</v>
      </c>
      <c r="C470" t="s">
        <v>3726</v>
      </c>
      <c r="E470">
        <v>225</v>
      </c>
      <c r="G470" t="s">
        <v>93</v>
      </c>
      <c r="H470" s="362">
        <v>85.78</v>
      </c>
    </row>
    <row r="471" spans="1:8" x14ac:dyDescent="0.25">
      <c r="A471">
        <v>8794</v>
      </c>
      <c r="B471" t="s">
        <v>3727</v>
      </c>
      <c r="C471" t="s">
        <v>3728</v>
      </c>
      <c r="D471" t="s">
        <v>777</v>
      </c>
      <c r="E471">
        <v>200</v>
      </c>
      <c r="F471" t="s">
        <v>3729</v>
      </c>
      <c r="G471" t="s">
        <v>93</v>
      </c>
      <c r="H471" s="362">
        <v>27.63</v>
      </c>
    </row>
    <row r="472" spans="1:8" x14ac:dyDescent="0.25">
      <c r="A472">
        <v>8795</v>
      </c>
      <c r="B472" t="s">
        <v>3730</v>
      </c>
      <c r="C472" t="s">
        <v>3731</v>
      </c>
      <c r="D472" t="s">
        <v>3732</v>
      </c>
      <c r="E472">
        <v>280</v>
      </c>
      <c r="G472" t="s">
        <v>93</v>
      </c>
      <c r="H472" s="362">
        <v>35.04</v>
      </c>
    </row>
    <row r="473" spans="1:8" x14ac:dyDescent="0.25">
      <c r="A473">
        <v>8796</v>
      </c>
      <c r="B473" t="s">
        <v>3727</v>
      </c>
      <c r="C473" t="s">
        <v>3733</v>
      </c>
      <c r="D473" t="s">
        <v>3734</v>
      </c>
      <c r="E473">
        <v>217</v>
      </c>
      <c r="F473" t="s">
        <v>3729</v>
      </c>
      <c r="G473" t="s">
        <v>93</v>
      </c>
      <c r="H473" s="362">
        <v>31.87</v>
      </c>
    </row>
    <row r="474" spans="1:8" x14ac:dyDescent="0.25">
      <c r="A474">
        <v>8797</v>
      </c>
      <c r="B474" t="s">
        <v>3727</v>
      </c>
      <c r="C474" t="s">
        <v>3735</v>
      </c>
      <c r="D474" t="s">
        <v>3736</v>
      </c>
      <c r="E474">
        <v>250</v>
      </c>
      <c r="G474" t="s">
        <v>93</v>
      </c>
      <c r="H474" s="362">
        <v>31.41</v>
      </c>
    </row>
    <row r="475" spans="1:8" x14ac:dyDescent="0.25">
      <c r="A475">
        <v>8798</v>
      </c>
      <c r="B475" t="s">
        <v>783</v>
      </c>
      <c r="C475" t="s">
        <v>3737</v>
      </c>
      <c r="D475" t="s">
        <v>3738</v>
      </c>
      <c r="E475">
        <v>217</v>
      </c>
      <c r="F475" t="s">
        <v>3729</v>
      </c>
      <c r="G475" t="s">
        <v>93</v>
      </c>
      <c r="H475" s="362">
        <v>32.58</v>
      </c>
    </row>
    <row r="476" spans="1:8" x14ac:dyDescent="0.25">
      <c r="A476">
        <v>8799</v>
      </c>
      <c r="B476" t="s">
        <v>3739</v>
      </c>
      <c r="C476" t="s">
        <v>3740</v>
      </c>
      <c r="D476" t="s">
        <v>3741</v>
      </c>
      <c r="E476">
        <v>280</v>
      </c>
      <c r="F476" t="s">
        <v>3742</v>
      </c>
      <c r="G476" t="s">
        <v>93</v>
      </c>
      <c r="H476" s="362">
        <v>42.92</v>
      </c>
    </row>
    <row r="477" spans="1:8" x14ac:dyDescent="0.25">
      <c r="A477">
        <v>8800</v>
      </c>
      <c r="B477" t="s">
        <v>789</v>
      </c>
      <c r="F477" t="s">
        <v>790</v>
      </c>
      <c r="G477" t="s">
        <v>140</v>
      </c>
      <c r="H477" s="362">
        <v>0.56000000000000005</v>
      </c>
    </row>
    <row r="478" spans="1:8" x14ac:dyDescent="0.25">
      <c r="A478">
        <v>8801</v>
      </c>
      <c r="B478" t="s">
        <v>789</v>
      </c>
      <c r="C478" t="s">
        <v>3743</v>
      </c>
      <c r="D478" t="s">
        <v>3604</v>
      </c>
      <c r="E478">
        <v>160</v>
      </c>
      <c r="G478" t="s">
        <v>93</v>
      </c>
      <c r="H478" s="362">
        <v>11.75</v>
      </c>
    </row>
    <row r="479" spans="1:8" x14ac:dyDescent="0.25">
      <c r="A479">
        <v>8802</v>
      </c>
      <c r="B479" t="s">
        <v>789</v>
      </c>
      <c r="C479" t="s">
        <v>3744</v>
      </c>
      <c r="D479" t="s">
        <v>3604</v>
      </c>
      <c r="E479">
        <v>234</v>
      </c>
      <c r="G479" t="s">
        <v>93</v>
      </c>
      <c r="H479" s="362">
        <v>16.809999999999999</v>
      </c>
    </row>
    <row r="480" spans="1:8" x14ac:dyDescent="0.25">
      <c r="A480">
        <v>8803</v>
      </c>
      <c r="B480" t="s">
        <v>789</v>
      </c>
      <c r="C480" t="s">
        <v>3745</v>
      </c>
      <c r="D480" t="s">
        <v>3604</v>
      </c>
      <c r="E480">
        <v>260</v>
      </c>
      <c r="G480" t="s">
        <v>93</v>
      </c>
      <c r="H480" s="362">
        <v>21.1</v>
      </c>
    </row>
    <row r="481" spans="1:8" x14ac:dyDescent="0.25">
      <c r="A481">
        <v>8804</v>
      </c>
      <c r="B481" t="s">
        <v>789</v>
      </c>
      <c r="C481" t="s">
        <v>3746</v>
      </c>
      <c r="D481" t="s">
        <v>3604</v>
      </c>
      <c r="E481">
        <v>300</v>
      </c>
      <c r="G481" t="s">
        <v>93</v>
      </c>
      <c r="H481" s="362">
        <v>21.13</v>
      </c>
    </row>
    <row r="482" spans="1:8" x14ac:dyDescent="0.25">
      <c r="A482">
        <v>8805</v>
      </c>
      <c r="B482" t="s">
        <v>789</v>
      </c>
      <c r="C482" t="s">
        <v>3747</v>
      </c>
      <c r="D482" t="s">
        <v>3604</v>
      </c>
      <c r="E482">
        <v>300</v>
      </c>
      <c r="G482" t="s">
        <v>93</v>
      </c>
      <c r="H482" s="362">
        <v>21.94</v>
      </c>
    </row>
    <row r="483" spans="1:8" x14ac:dyDescent="0.25">
      <c r="A483">
        <v>8806</v>
      </c>
      <c r="B483" t="s">
        <v>789</v>
      </c>
      <c r="C483" t="s">
        <v>3748</v>
      </c>
      <c r="D483" t="s">
        <v>3604</v>
      </c>
      <c r="E483">
        <v>165</v>
      </c>
      <c r="G483" t="s">
        <v>93</v>
      </c>
      <c r="H483" s="362">
        <v>12.77</v>
      </c>
    </row>
    <row r="484" spans="1:8" x14ac:dyDescent="0.25">
      <c r="A484">
        <v>8807</v>
      </c>
      <c r="B484" t="s">
        <v>789</v>
      </c>
      <c r="C484" t="s">
        <v>3748</v>
      </c>
      <c r="D484" t="s">
        <v>3749</v>
      </c>
      <c r="E484">
        <v>285</v>
      </c>
      <c r="F484" t="s">
        <v>3750</v>
      </c>
      <c r="G484" t="s">
        <v>93</v>
      </c>
      <c r="H484" s="362">
        <v>19.87</v>
      </c>
    </row>
    <row r="485" spans="1:8" x14ac:dyDescent="0.25">
      <c r="A485">
        <v>8808</v>
      </c>
      <c r="B485" t="s">
        <v>789</v>
      </c>
      <c r="C485" t="s">
        <v>3744</v>
      </c>
      <c r="D485" t="s">
        <v>3749</v>
      </c>
      <c r="E485">
        <v>340</v>
      </c>
      <c r="F485" t="s">
        <v>3750</v>
      </c>
      <c r="G485" t="s">
        <v>93</v>
      </c>
      <c r="H485" s="362">
        <v>20.57</v>
      </c>
    </row>
    <row r="486" spans="1:8" x14ac:dyDescent="0.25">
      <c r="A486">
        <v>8809</v>
      </c>
      <c r="B486" t="s">
        <v>789</v>
      </c>
      <c r="C486" t="s">
        <v>3745</v>
      </c>
      <c r="D486" t="s">
        <v>3749</v>
      </c>
      <c r="E486">
        <v>360</v>
      </c>
      <c r="F486" t="s">
        <v>3750</v>
      </c>
      <c r="G486" t="s">
        <v>93</v>
      </c>
      <c r="H486" s="362">
        <v>25.19</v>
      </c>
    </row>
    <row r="487" spans="1:8" x14ac:dyDescent="0.25">
      <c r="A487">
        <v>8810</v>
      </c>
      <c r="B487" t="s">
        <v>789</v>
      </c>
      <c r="C487" t="s">
        <v>3746</v>
      </c>
      <c r="D487" t="s">
        <v>3749</v>
      </c>
      <c r="E487">
        <v>362</v>
      </c>
      <c r="F487" t="s">
        <v>3750</v>
      </c>
      <c r="G487" t="s">
        <v>93</v>
      </c>
      <c r="H487" s="362">
        <v>25.53</v>
      </c>
    </row>
    <row r="488" spans="1:8" x14ac:dyDescent="0.25">
      <c r="A488">
        <v>8811</v>
      </c>
      <c r="B488" t="s">
        <v>789</v>
      </c>
      <c r="C488" t="s">
        <v>3747</v>
      </c>
      <c r="D488" t="s">
        <v>3749</v>
      </c>
      <c r="E488">
        <v>362</v>
      </c>
      <c r="F488" t="s">
        <v>3750</v>
      </c>
      <c r="G488" t="s">
        <v>93</v>
      </c>
      <c r="H488" s="362">
        <v>26.24</v>
      </c>
    </row>
    <row r="489" spans="1:8" x14ac:dyDescent="0.25">
      <c r="A489">
        <v>8820</v>
      </c>
      <c r="B489" t="s">
        <v>3751</v>
      </c>
      <c r="C489" t="s">
        <v>801</v>
      </c>
      <c r="E489">
        <v>0</v>
      </c>
      <c r="G489" t="s">
        <v>93</v>
      </c>
      <c r="H489" s="362">
        <v>1.77</v>
      </c>
    </row>
    <row r="490" spans="1:8" x14ac:dyDescent="0.25">
      <c r="A490">
        <v>8821</v>
      </c>
      <c r="B490" t="s">
        <v>3752</v>
      </c>
      <c r="C490" t="s">
        <v>803</v>
      </c>
      <c r="E490">
        <v>0</v>
      </c>
      <c r="G490" t="s">
        <v>93</v>
      </c>
      <c r="H490" s="362">
        <v>1.58</v>
      </c>
    </row>
    <row r="491" spans="1:8" x14ac:dyDescent="0.25">
      <c r="A491">
        <v>8822</v>
      </c>
      <c r="B491" t="s">
        <v>3753</v>
      </c>
      <c r="C491" t="s">
        <v>3754</v>
      </c>
      <c r="E491">
        <v>230</v>
      </c>
      <c r="G491" t="s">
        <v>93</v>
      </c>
      <c r="H491" s="362">
        <v>53.97</v>
      </c>
    </row>
    <row r="492" spans="1:8" x14ac:dyDescent="0.25">
      <c r="A492">
        <v>8823</v>
      </c>
      <c r="B492" t="s">
        <v>806</v>
      </c>
      <c r="C492" t="s">
        <v>3755</v>
      </c>
      <c r="E492">
        <v>700</v>
      </c>
      <c r="G492" t="s">
        <v>93</v>
      </c>
      <c r="H492" s="362">
        <v>120.16</v>
      </c>
    </row>
    <row r="493" spans="1:8" x14ac:dyDescent="0.25">
      <c r="A493">
        <v>8824</v>
      </c>
      <c r="B493" t="s">
        <v>262</v>
      </c>
      <c r="C493" t="s">
        <v>808</v>
      </c>
      <c r="E493" t="s">
        <v>809</v>
      </c>
      <c r="G493" t="s">
        <v>93</v>
      </c>
      <c r="H493" s="362">
        <v>110.67</v>
      </c>
    </row>
    <row r="494" spans="1:8" x14ac:dyDescent="0.25">
      <c r="A494">
        <v>8825</v>
      </c>
      <c r="B494" t="s">
        <v>262</v>
      </c>
      <c r="C494" t="s">
        <v>3756</v>
      </c>
      <c r="E494" t="s">
        <v>811</v>
      </c>
      <c r="G494" t="s">
        <v>93</v>
      </c>
      <c r="H494" s="362">
        <v>132.44999999999999</v>
      </c>
    </row>
    <row r="495" spans="1:8" x14ac:dyDescent="0.25">
      <c r="A495">
        <v>8840</v>
      </c>
      <c r="B495" t="s">
        <v>3757</v>
      </c>
      <c r="C495" t="s">
        <v>3758</v>
      </c>
      <c r="D495" t="s">
        <v>813</v>
      </c>
      <c r="E495" t="s">
        <v>814</v>
      </c>
      <c r="G495" t="s">
        <v>93</v>
      </c>
      <c r="H495" s="362">
        <v>40.75</v>
      </c>
    </row>
    <row r="496" spans="1:8" x14ac:dyDescent="0.25">
      <c r="A496">
        <v>8841</v>
      </c>
      <c r="B496" t="s">
        <v>3759</v>
      </c>
      <c r="C496" t="s">
        <v>817</v>
      </c>
      <c r="E496">
        <v>200</v>
      </c>
      <c r="G496" t="s">
        <v>93</v>
      </c>
      <c r="H496" s="362">
        <v>32.46</v>
      </c>
    </row>
    <row r="497" spans="1:8" x14ac:dyDescent="0.25">
      <c r="A497">
        <v>8842</v>
      </c>
      <c r="B497" t="s">
        <v>3760</v>
      </c>
      <c r="C497" t="s">
        <v>819</v>
      </c>
      <c r="E497">
        <v>0</v>
      </c>
      <c r="F497" t="s">
        <v>3761</v>
      </c>
      <c r="G497" t="s">
        <v>93</v>
      </c>
      <c r="H497" s="362">
        <v>14.94</v>
      </c>
    </row>
    <row r="498" spans="1:8" x14ac:dyDescent="0.25">
      <c r="A498">
        <v>8843</v>
      </c>
      <c r="B498" t="s">
        <v>821</v>
      </c>
      <c r="C498" t="s">
        <v>3762</v>
      </c>
      <c r="E498">
        <v>0</v>
      </c>
      <c r="F498" t="s">
        <v>3761</v>
      </c>
      <c r="G498" t="s">
        <v>93</v>
      </c>
      <c r="H498" s="362">
        <v>14.06</v>
      </c>
    </row>
    <row r="499" spans="1:8" x14ac:dyDescent="0.25">
      <c r="A499">
        <v>8844</v>
      </c>
      <c r="B499" t="s">
        <v>823</v>
      </c>
      <c r="C499" t="s">
        <v>3763</v>
      </c>
      <c r="D499" t="s">
        <v>3764</v>
      </c>
      <c r="E499">
        <v>400</v>
      </c>
      <c r="G499" t="s">
        <v>93</v>
      </c>
      <c r="H499" s="362">
        <v>87.31</v>
      </c>
    </row>
    <row r="500" spans="1:8" x14ac:dyDescent="0.25">
      <c r="A500">
        <v>8845</v>
      </c>
      <c r="B500" t="s">
        <v>3765</v>
      </c>
      <c r="C500" t="s">
        <v>3766</v>
      </c>
      <c r="D500" t="s">
        <v>828</v>
      </c>
      <c r="E500">
        <v>340</v>
      </c>
      <c r="G500" t="s">
        <v>93</v>
      </c>
      <c r="H500" s="362">
        <v>31.99</v>
      </c>
    </row>
    <row r="501" spans="1:8" x14ac:dyDescent="0.25">
      <c r="A501">
        <v>8846</v>
      </c>
      <c r="B501" t="s">
        <v>3765</v>
      </c>
      <c r="C501" t="s">
        <v>3767</v>
      </c>
      <c r="D501" t="s">
        <v>828</v>
      </c>
      <c r="E501">
        <v>340</v>
      </c>
      <c r="G501" t="s">
        <v>93</v>
      </c>
      <c r="H501" s="362">
        <v>20.61</v>
      </c>
    </row>
    <row r="502" spans="1:8" x14ac:dyDescent="0.25">
      <c r="A502">
        <v>8847</v>
      </c>
      <c r="B502" t="s">
        <v>3768</v>
      </c>
      <c r="C502" t="s">
        <v>3769</v>
      </c>
      <c r="D502" t="s">
        <v>3770</v>
      </c>
      <c r="E502">
        <v>0</v>
      </c>
      <c r="F502" t="s">
        <v>3761</v>
      </c>
      <c r="G502" t="s">
        <v>93</v>
      </c>
      <c r="H502" s="362">
        <v>32.130000000000003</v>
      </c>
    </row>
    <row r="503" spans="1:8" x14ac:dyDescent="0.25">
      <c r="A503">
        <v>8848</v>
      </c>
      <c r="B503" t="s">
        <v>3768</v>
      </c>
      <c r="C503" t="s">
        <v>834</v>
      </c>
      <c r="E503">
        <v>310</v>
      </c>
      <c r="G503" t="s">
        <v>93</v>
      </c>
      <c r="H503" s="362">
        <v>51.4</v>
      </c>
    </row>
    <row r="504" spans="1:8" x14ac:dyDescent="0.25">
      <c r="A504">
        <v>8849</v>
      </c>
      <c r="B504" t="s">
        <v>823</v>
      </c>
      <c r="C504" t="s">
        <v>837</v>
      </c>
      <c r="E504">
        <v>280</v>
      </c>
      <c r="F504" t="s">
        <v>3771</v>
      </c>
      <c r="G504" t="s">
        <v>93</v>
      </c>
      <c r="H504" s="362">
        <v>56.15</v>
      </c>
    </row>
    <row r="505" spans="1:8" x14ac:dyDescent="0.25">
      <c r="A505">
        <v>8850</v>
      </c>
      <c r="B505" t="s">
        <v>823</v>
      </c>
      <c r="C505" t="s">
        <v>3772</v>
      </c>
      <c r="E505">
        <v>260</v>
      </c>
      <c r="G505" t="s">
        <v>93</v>
      </c>
      <c r="H505" s="362">
        <v>47.78</v>
      </c>
    </row>
    <row r="506" spans="1:8" x14ac:dyDescent="0.25">
      <c r="A506">
        <v>8851</v>
      </c>
      <c r="B506" t="s">
        <v>3773</v>
      </c>
      <c r="C506" t="s">
        <v>840</v>
      </c>
      <c r="E506">
        <v>230</v>
      </c>
      <c r="F506" t="s">
        <v>3774</v>
      </c>
      <c r="G506" t="s">
        <v>93</v>
      </c>
      <c r="H506" s="362">
        <v>43.38</v>
      </c>
    </row>
    <row r="507" spans="1:8" x14ac:dyDescent="0.25">
      <c r="A507">
        <v>8852</v>
      </c>
      <c r="B507" t="s">
        <v>823</v>
      </c>
      <c r="C507" t="s">
        <v>842</v>
      </c>
      <c r="E507">
        <v>410</v>
      </c>
      <c r="G507" t="s">
        <v>93</v>
      </c>
      <c r="H507" s="362">
        <v>68.989999999999995</v>
      </c>
    </row>
    <row r="508" spans="1:8" x14ac:dyDescent="0.25">
      <c r="A508">
        <v>8853</v>
      </c>
      <c r="B508" t="s">
        <v>823</v>
      </c>
      <c r="C508" t="s">
        <v>843</v>
      </c>
      <c r="E508">
        <v>410</v>
      </c>
      <c r="G508" t="s">
        <v>93</v>
      </c>
      <c r="H508" s="362">
        <v>46.53</v>
      </c>
    </row>
    <row r="509" spans="1:8" x14ac:dyDescent="0.25">
      <c r="A509">
        <v>8854</v>
      </c>
      <c r="B509" t="s">
        <v>3775</v>
      </c>
      <c r="C509" t="s">
        <v>3776</v>
      </c>
      <c r="E509" t="s">
        <v>3777</v>
      </c>
      <c r="G509" t="s">
        <v>93</v>
      </c>
      <c r="H509" s="362">
        <v>100.22</v>
      </c>
    </row>
    <row r="510" spans="1:8" x14ac:dyDescent="0.25">
      <c r="A510">
        <v>8870</v>
      </c>
      <c r="B510" t="s">
        <v>3778</v>
      </c>
      <c r="C510" t="s">
        <v>3779</v>
      </c>
      <c r="D510" t="s">
        <v>3780</v>
      </c>
      <c r="E510">
        <v>13.5</v>
      </c>
      <c r="G510" t="s">
        <v>93</v>
      </c>
      <c r="H510" s="362">
        <v>10.56</v>
      </c>
    </row>
    <row r="511" spans="1:8" x14ac:dyDescent="0.25">
      <c r="A511">
        <v>8871</v>
      </c>
      <c r="B511" t="s">
        <v>3778</v>
      </c>
      <c r="C511" t="s">
        <v>852</v>
      </c>
      <c r="E511">
        <v>7.5</v>
      </c>
      <c r="G511" t="s">
        <v>93</v>
      </c>
      <c r="H511" s="362">
        <v>6.67</v>
      </c>
    </row>
    <row r="512" spans="1:8" x14ac:dyDescent="0.25">
      <c r="A512">
        <v>8872</v>
      </c>
      <c r="B512" t="s">
        <v>3781</v>
      </c>
      <c r="C512" t="s">
        <v>3782</v>
      </c>
      <c r="D512" t="s">
        <v>3783</v>
      </c>
      <c r="E512" t="s">
        <v>3784</v>
      </c>
      <c r="G512" t="s">
        <v>93</v>
      </c>
      <c r="H512" s="362">
        <v>50.11</v>
      </c>
    </row>
    <row r="513" spans="1:8" x14ac:dyDescent="0.25">
      <c r="A513">
        <v>8900</v>
      </c>
      <c r="B513" t="s">
        <v>858</v>
      </c>
      <c r="C513" t="s">
        <v>3785</v>
      </c>
      <c r="E513">
        <v>420</v>
      </c>
      <c r="G513" t="s">
        <v>93</v>
      </c>
      <c r="H513" s="362">
        <v>538</v>
      </c>
    </row>
    <row r="514" spans="1:8" x14ac:dyDescent="0.25">
      <c r="A514">
        <v>8901</v>
      </c>
      <c r="B514" t="s">
        <v>858</v>
      </c>
      <c r="C514" t="s">
        <v>3786</v>
      </c>
      <c r="E514">
        <v>420</v>
      </c>
      <c r="G514" t="s">
        <v>93</v>
      </c>
      <c r="H514" s="362">
        <v>495.85</v>
      </c>
    </row>
    <row r="515" spans="1:8" x14ac:dyDescent="0.25">
      <c r="A515">
        <v>8902</v>
      </c>
      <c r="B515" t="s">
        <v>858</v>
      </c>
      <c r="C515" t="s">
        <v>3787</v>
      </c>
      <c r="E515">
        <v>650</v>
      </c>
      <c r="F515" t="s">
        <v>3788</v>
      </c>
      <c r="G515" t="s">
        <v>93</v>
      </c>
      <c r="H515" s="362">
        <v>583.04999999999995</v>
      </c>
    </row>
    <row r="516" spans="1:8" x14ac:dyDescent="0.25">
      <c r="A516">
        <v>8903</v>
      </c>
      <c r="B516" t="s">
        <v>858</v>
      </c>
      <c r="C516" t="s">
        <v>3789</v>
      </c>
      <c r="E516">
        <v>650</v>
      </c>
      <c r="F516" t="s">
        <v>3790</v>
      </c>
      <c r="G516" t="s">
        <v>93</v>
      </c>
      <c r="H516" s="362">
        <v>593.66999999999996</v>
      </c>
    </row>
    <row r="517" spans="1:8" x14ac:dyDescent="0.25">
      <c r="A517">
        <v>8904</v>
      </c>
      <c r="B517" t="s">
        <v>858</v>
      </c>
      <c r="C517" t="s">
        <v>3791</v>
      </c>
      <c r="E517">
        <v>450</v>
      </c>
      <c r="F517" t="s">
        <v>3792</v>
      </c>
      <c r="G517" t="s">
        <v>93</v>
      </c>
      <c r="H517" s="362">
        <v>773.99</v>
      </c>
    </row>
    <row r="518" spans="1:8" x14ac:dyDescent="0.25">
      <c r="A518">
        <v>8905</v>
      </c>
      <c r="B518" t="s">
        <v>858</v>
      </c>
      <c r="C518" t="s">
        <v>3793</v>
      </c>
      <c r="E518">
        <v>630</v>
      </c>
      <c r="G518" t="s">
        <v>93</v>
      </c>
      <c r="H518" s="362">
        <v>666</v>
      </c>
    </row>
    <row r="519" spans="1:8" x14ac:dyDescent="0.25">
      <c r="A519">
        <v>8906</v>
      </c>
      <c r="B519" t="s">
        <v>3794</v>
      </c>
      <c r="C519" t="s">
        <v>3795</v>
      </c>
      <c r="E519">
        <v>310</v>
      </c>
      <c r="G519" t="s">
        <v>93</v>
      </c>
      <c r="H519" s="362">
        <v>450</v>
      </c>
    </row>
    <row r="520" spans="1:8" x14ac:dyDescent="0.25">
      <c r="A520">
        <v>8907</v>
      </c>
      <c r="B520" t="s">
        <v>3794</v>
      </c>
      <c r="C520" t="s">
        <v>3796</v>
      </c>
      <c r="E520">
        <v>350</v>
      </c>
      <c r="G520" t="s">
        <v>93</v>
      </c>
      <c r="H520" s="362">
        <v>490</v>
      </c>
    </row>
    <row r="521" spans="1:8" x14ac:dyDescent="0.25">
      <c r="A521">
        <v>8908</v>
      </c>
      <c r="B521" t="s">
        <v>858</v>
      </c>
      <c r="C521" t="s">
        <v>3797</v>
      </c>
      <c r="D521" t="s">
        <v>3798</v>
      </c>
      <c r="E521">
        <v>1890</v>
      </c>
      <c r="F521" t="s">
        <v>3799</v>
      </c>
      <c r="G521" t="s">
        <v>93</v>
      </c>
      <c r="H521" s="362">
        <v>3016.09</v>
      </c>
    </row>
    <row r="522" spans="1:8" x14ac:dyDescent="0.25">
      <c r="A522">
        <v>8909</v>
      </c>
      <c r="B522" t="s">
        <v>858</v>
      </c>
      <c r="C522" t="s">
        <v>3800</v>
      </c>
      <c r="D522" t="s">
        <v>3798</v>
      </c>
      <c r="E522">
        <v>1890</v>
      </c>
      <c r="F522" t="s">
        <v>3801</v>
      </c>
      <c r="G522" t="s">
        <v>93</v>
      </c>
      <c r="H522" s="362">
        <v>5636.87</v>
      </c>
    </row>
    <row r="523" spans="1:8" x14ac:dyDescent="0.25">
      <c r="A523">
        <v>8910</v>
      </c>
      <c r="B523" t="s">
        <v>858</v>
      </c>
      <c r="C523" t="s">
        <v>3802</v>
      </c>
      <c r="D523" t="s">
        <v>3803</v>
      </c>
      <c r="E523">
        <v>2850</v>
      </c>
      <c r="F523" t="s">
        <v>3801</v>
      </c>
      <c r="G523" t="s">
        <v>93</v>
      </c>
      <c r="H523" s="362">
        <v>11009.51</v>
      </c>
    </row>
    <row r="524" spans="1:8" x14ac:dyDescent="0.25">
      <c r="A524">
        <v>8911</v>
      </c>
      <c r="B524" t="s">
        <v>3804</v>
      </c>
      <c r="C524" t="s">
        <v>3805</v>
      </c>
      <c r="D524" t="s">
        <v>3806</v>
      </c>
      <c r="E524">
        <v>675</v>
      </c>
      <c r="F524" t="s">
        <v>3807</v>
      </c>
      <c r="G524" t="s">
        <v>93</v>
      </c>
      <c r="H524" s="362">
        <v>657</v>
      </c>
    </row>
    <row r="525" spans="1:8" x14ac:dyDescent="0.25">
      <c r="A525">
        <v>8912</v>
      </c>
      <c r="B525" t="s">
        <v>3804</v>
      </c>
      <c r="C525" t="s">
        <v>3808</v>
      </c>
      <c r="D525" t="s">
        <v>3806</v>
      </c>
      <c r="E525">
        <v>420</v>
      </c>
      <c r="F525" t="s">
        <v>3807</v>
      </c>
      <c r="G525" t="s">
        <v>93</v>
      </c>
      <c r="H525" s="362">
        <v>616.42999999999995</v>
      </c>
    </row>
    <row r="526" spans="1:8" x14ac:dyDescent="0.25">
      <c r="A526">
        <v>8913</v>
      </c>
      <c r="B526" t="s">
        <v>858</v>
      </c>
      <c r="C526" t="s">
        <v>3809</v>
      </c>
      <c r="E526">
        <v>726</v>
      </c>
      <c r="G526" t="s">
        <v>93</v>
      </c>
      <c r="H526" s="362">
        <v>570</v>
      </c>
    </row>
    <row r="527" spans="1:8" x14ac:dyDescent="0.25">
      <c r="A527">
        <v>8914</v>
      </c>
      <c r="B527" t="s">
        <v>3794</v>
      </c>
      <c r="C527" t="s">
        <v>877</v>
      </c>
      <c r="E527">
        <v>669</v>
      </c>
      <c r="G527" t="s">
        <v>93</v>
      </c>
      <c r="H527" s="362">
        <v>1608</v>
      </c>
    </row>
    <row r="528" spans="1:8" x14ac:dyDescent="0.25">
      <c r="A528">
        <v>8915</v>
      </c>
      <c r="B528" t="s">
        <v>3794</v>
      </c>
      <c r="C528" t="s">
        <v>879</v>
      </c>
      <c r="E528">
        <v>850</v>
      </c>
      <c r="G528" t="s">
        <v>93</v>
      </c>
      <c r="H528" s="362">
        <v>864</v>
      </c>
    </row>
    <row r="529" spans="1:8" x14ac:dyDescent="0.25">
      <c r="A529">
        <v>8916</v>
      </c>
      <c r="B529" t="s">
        <v>3794</v>
      </c>
      <c r="C529" t="s">
        <v>3810</v>
      </c>
      <c r="E529">
        <v>550</v>
      </c>
      <c r="G529" t="s">
        <v>93</v>
      </c>
      <c r="H529" s="362">
        <v>1416</v>
      </c>
    </row>
    <row r="530" spans="1:8" x14ac:dyDescent="0.25">
      <c r="A530">
        <v>8917</v>
      </c>
      <c r="B530" t="s">
        <v>882</v>
      </c>
      <c r="C530" t="s">
        <v>883</v>
      </c>
      <c r="E530">
        <v>290</v>
      </c>
      <c r="G530" t="s">
        <v>93</v>
      </c>
      <c r="H530" s="362">
        <v>463</v>
      </c>
    </row>
    <row r="531" spans="1:8" x14ac:dyDescent="0.25">
      <c r="A531">
        <v>8918</v>
      </c>
      <c r="B531" t="s">
        <v>3811</v>
      </c>
      <c r="C531" t="s">
        <v>3812</v>
      </c>
      <c r="E531">
        <v>1100</v>
      </c>
      <c r="F531" t="s">
        <v>3813</v>
      </c>
      <c r="G531" t="s">
        <v>93</v>
      </c>
      <c r="H531" s="362">
        <v>1396.01</v>
      </c>
    </row>
    <row r="532" spans="1:8" x14ac:dyDescent="0.25">
      <c r="A532">
        <v>8919</v>
      </c>
      <c r="B532" t="s">
        <v>858</v>
      </c>
      <c r="C532" t="s">
        <v>3814</v>
      </c>
      <c r="E532">
        <v>710</v>
      </c>
      <c r="G532" t="s">
        <v>93</v>
      </c>
      <c r="H532" s="362">
        <v>920</v>
      </c>
    </row>
    <row r="533" spans="1:8" x14ac:dyDescent="0.25">
      <c r="A533">
        <v>8920</v>
      </c>
      <c r="B533" t="s">
        <v>858</v>
      </c>
      <c r="C533" t="s">
        <v>3815</v>
      </c>
      <c r="G533" t="s">
        <v>93</v>
      </c>
      <c r="H533" s="362">
        <v>1107</v>
      </c>
    </row>
    <row r="534" spans="1:8" x14ac:dyDescent="0.25">
      <c r="A534">
        <v>8943</v>
      </c>
      <c r="B534" t="s">
        <v>3816</v>
      </c>
      <c r="C534" t="s">
        <v>885</v>
      </c>
      <c r="E534">
        <v>30</v>
      </c>
      <c r="F534" t="s">
        <v>3817</v>
      </c>
      <c r="G534" t="s">
        <v>93</v>
      </c>
      <c r="H534" s="362">
        <v>20.440000000000001</v>
      </c>
    </row>
    <row r="535" spans="1:8" x14ac:dyDescent="0.25">
      <c r="A535">
        <v>8944</v>
      </c>
      <c r="B535" t="s">
        <v>3818</v>
      </c>
      <c r="C535" t="s">
        <v>559</v>
      </c>
      <c r="F535" t="s">
        <v>3819</v>
      </c>
      <c r="G535" t="s">
        <v>93</v>
      </c>
      <c r="H535" s="362">
        <v>15.05</v>
      </c>
    </row>
    <row r="536" spans="1:8" x14ac:dyDescent="0.25">
      <c r="A536">
        <v>8945</v>
      </c>
      <c r="B536" t="s">
        <v>3820</v>
      </c>
      <c r="C536" t="s">
        <v>3821</v>
      </c>
      <c r="D536" t="s">
        <v>557</v>
      </c>
      <c r="F536" t="s">
        <v>3822</v>
      </c>
      <c r="G536" t="s">
        <v>93</v>
      </c>
      <c r="H536" s="362">
        <v>6.53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0488-0D98-4EDA-AE57-46CB9346516E}">
  <dimension ref="A1:I549"/>
  <sheetViews>
    <sheetView workbookViewId="0">
      <selection sqref="A1:B1"/>
    </sheetView>
  </sheetViews>
  <sheetFormatPr defaultRowHeight="15" x14ac:dyDescent="0.25"/>
  <cols>
    <col min="1" max="1" width="15.85546875" customWidth="1"/>
    <col min="2" max="2" width="24" customWidth="1"/>
    <col min="3" max="3" width="19.85546875" customWidth="1"/>
    <col min="4" max="4" width="27.85546875" customWidth="1"/>
    <col min="5" max="5" width="13.5703125" customWidth="1"/>
    <col min="6" max="6" width="34.5703125" customWidth="1"/>
    <col min="7" max="7" width="16.5703125" customWidth="1"/>
    <col min="8" max="8" width="21.7109375" style="362" customWidth="1"/>
  </cols>
  <sheetData>
    <row r="1" spans="1:9" x14ac:dyDescent="0.25">
      <c r="A1" s="420" t="s">
        <v>3066</v>
      </c>
      <c r="B1" s="420"/>
      <c r="C1" s="420" t="s">
        <v>3067</v>
      </c>
      <c r="D1" s="420"/>
      <c r="E1" s="420"/>
      <c r="F1" s="420"/>
      <c r="G1" s="420"/>
      <c r="H1" s="365"/>
      <c r="I1" s="168"/>
    </row>
    <row r="2" spans="1:9" x14ac:dyDescent="0.25">
      <c r="A2" s="366" t="s">
        <v>85</v>
      </c>
      <c r="B2" s="367" t="s">
        <v>3068</v>
      </c>
      <c r="C2" s="368" t="s">
        <v>3069</v>
      </c>
      <c r="D2" s="369" t="s">
        <v>3070</v>
      </c>
      <c r="E2" s="368" t="s">
        <v>3071</v>
      </c>
      <c r="F2" s="370" t="s">
        <v>3072</v>
      </c>
      <c r="G2" s="368" t="s">
        <v>3073</v>
      </c>
      <c r="H2" s="371" t="s">
        <v>3307</v>
      </c>
    </row>
    <row r="3" spans="1:9" ht="45" x14ac:dyDescent="0.25">
      <c r="A3" s="375">
        <v>8010</v>
      </c>
      <c r="B3" s="372" t="s">
        <v>88</v>
      </c>
      <c r="C3" s="372" t="s">
        <v>3827</v>
      </c>
      <c r="D3" s="372" t="s">
        <v>90</v>
      </c>
      <c r="E3" s="372" t="s">
        <v>91</v>
      </c>
      <c r="F3" s="373" t="s">
        <v>3828</v>
      </c>
      <c r="G3" s="372" t="s">
        <v>93</v>
      </c>
      <c r="H3" s="374">
        <v>1.28</v>
      </c>
    </row>
    <row r="4" spans="1:9" ht="30" x14ac:dyDescent="0.25">
      <c r="A4" s="375">
        <v>8011</v>
      </c>
      <c r="B4" s="372" t="s">
        <v>88</v>
      </c>
      <c r="C4" s="372" t="s">
        <v>3829</v>
      </c>
      <c r="D4" s="372" t="s">
        <v>94</v>
      </c>
      <c r="E4" s="372" t="s">
        <v>95</v>
      </c>
      <c r="F4" s="373" t="s">
        <v>3828</v>
      </c>
      <c r="G4" s="372" t="s">
        <v>93</v>
      </c>
      <c r="H4" s="374">
        <v>20.32</v>
      </c>
    </row>
    <row r="5" spans="1:9" ht="30" x14ac:dyDescent="0.25">
      <c r="A5" s="375">
        <v>8012</v>
      </c>
      <c r="B5" s="372" t="s">
        <v>88</v>
      </c>
      <c r="C5" s="372" t="s">
        <v>3830</v>
      </c>
      <c r="D5" s="372" t="s">
        <v>96</v>
      </c>
      <c r="E5" s="372" t="s">
        <v>97</v>
      </c>
      <c r="F5" s="373" t="s">
        <v>3828</v>
      </c>
      <c r="G5" s="372" t="s">
        <v>93</v>
      </c>
      <c r="H5" s="374">
        <v>28.56</v>
      </c>
    </row>
    <row r="6" spans="1:9" ht="30" x14ac:dyDescent="0.25">
      <c r="A6" s="375">
        <v>8013</v>
      </c>
      <c r="B6" s="372" t="s">
        <v>88</v>
      </c>
      <c r="C6" s="372" t="s">
        <v>3831</v>
      </c>
      <c r="D6" s="372" t="s">
        <v>98</v>
      </c>
      <c r="E6" s="372" t="s">
        <v>99</v>
      </c>
      <c r="F6" s="373" t="s">
        <v>3828</v>
      </c>
      <c r="G6" s="372" t="s">
        <v>93</v>
      </c>
      <c r="H6" s="374">
        <v>31.69</v>
      </c>
    </row>
    <row r="7" spans="1:9" ht="30" x14ac:dyDescent="0.25">
      <c r="A7" s="375">
        <v>8014</v>
      </c>
      <c r="B7" s="372" t="s">
        <v>88</v>
      </c>
      <c r="C7" s="372" t="s">
        <v>3832</v>
      </c>
      <c r="D7" s="372" t="s">
        <v>100</v>
      </c>
      <c r="E7" s="372" t="s">
        <v>101</v>
      </c>
      <c r="F7" s="373" t="s">
        <v>3828</v>
      </c>
      <c r="G7" s="372" t="s">
        <v>93</v>
      </c>
      <c r="H7" s="374">
        <v>68.709999999999994</v>
      </c>
    </row>
    <row r="8" spans="1:9" ht="30" x14ac:dyDescent="0.25">
      <c r="A8" s="375">
        <v>8015</v>
      </c>
      <c r="B8" s="372" t="s">
        <v>88</v>
      </c>
      <c r="C8" s="372" t="s">
        <v>3833</v>
      </c>
      <c r="D8" s="372" t="s">
        <v>102</v>
      </c>
      <c r="E8" s="372" t="s">
        <v>103</v>
      </c>
      <c r="F8" s="373" t="s">
        <v>3828</v>
      </c>
      <c r="G8" s="372" t="s">
        <v>93</v>
      </c>
      <c r="H8" s="374">
        <v>108.12</v>
      </c>
    </row>
    <row r="9" spans="1:9" ht="30" x14ac:dyDescent="0.25">
      <c r="A9" s="375">
        <v>8016</v>
      </c>
      <c r="B9" s="372" t="s">
        <v>88</v>
      </c>
      <c r="C9" s="372" t="s">
        <v>3834</v>
      </c>
      <c r="D9" s="372" t="s">
        <v>3308</v>
      </c>
      <c r="E9" s="372" t="s">
        <v>105</v>
      </c>
      <c r="F9" s="373" t="s">
        <v>3828</v>
      </c>
      <c r="G9" s="372" t="s">
        <v>93</v>
      </c>
      <c r="H9" s="374">
        <v>172.25</v>
      </c>
    </row>
    <row r="10" spans="1:9" x14ac:dyDescent="0.25">
      <c r="A10" s="375">
        <v>8017</v>
      </c>
      <c r="B10" s="372" t="s">
        <v>88</v>
      </c>
      <c r="C10" s="372" t="s">
        <v>3835</v>
      </c>
      <c r="D10" s="372" t="s">
        <v>3309</v>
      </c>
      <c r="E10" s="372" t="s">
        <v>107</v>
      </c>
      <c r="F10" s="373" t="s">
        <v>3828</v>
      </c>
      <c r="G10" s="372" t="s">
        <v>93</v>
      </c>
      <c r="H10" s="374">
        <v>182.81</v>
      </c>
    </row>
    <row r="11" spans="1:9" x14ac:dyDescent="0.25">
      <c r="A11" s="375">
        <v>8040</v>
      </c>
      <c r="B11" s="372" t="s">
        <v>108</v>
      </c>
      <c r="C11" s="372"/>
      <c r="D11" s="372" t="s">
        <v>3836</v>
      </c>
      <c r="E11" s="372" t="s">
        <v>3837</v>
      </c>
      <c r="F11" s="373"/>
      <c r="G11" s="372" t="s">
        <v>93</v>
      </c>
      <c r="H11" s="374">
        <v>39.28</v>
      </c>
    </row>
    <row r="12" spans="1:9" x14ac:dyDescent="0.25">
      <c r="A12" s="375">
        <v>8041</v>
      </c>
      <c r="B12" s="372" t="s">
        <v>108</v>
      </c>
      <c r="C12" s="372"/>
      <c r="D12" s="372" t="s">
        <v>3838</v>
      </c>
      <c r="E12" s="372" t="s">
        <v>3839</v>
      </c>
      <c r="F12" s="373"/>
      <c r="G12" s="372" t="s">
        <v>93</v>
      </c>
      <c r="H12" s="374">
        <v>48.32</v>
      </c>
    </row>
    <row r="13" spans="1:9" ht="45" x14ac:dyDescent="0.25">
      <c r="A13" s="375">
        <v>8050</v>
      </c>
      <c r="B13" s="372" t="s">
        <v>111</v>
      </c>
      <c r="C13" s="372" t="s">
        <v>3840</v>
      </c>
      <c r="D13" s="372"/>
      <c r="E13" s="372" t="s">
        <v>112</v>
      </c>
      <c r="F13" s="373" t="s">
        <v>3841</v>
      </c>
      <c r="G13" s="372" t="s">
        <v>93</v>
      </c>
      <c r="H13" s="374">
        <v>5.71</v>
      </c>
    </row>
    <row r="14" spans="1:9" ht="30" x14ac:dyDescent="0.25">
      <c r="A14" s="375">
        <v>8051</v>
      </c>
      <c r="B14" s="372" t="s">
        <v>114</v>
      </c>
      <c r="C14" s="372" t="s">
        <v>3842</v>
      </c>
      <c r="D14" s="372"/>
      <c r="E14" s="372" t="s">
        <v>115</v>
      </c>
      <c r="F14" s="373" t="s">
        <v>3841</v>
      </c>
      <c r="G14" s="372" t="s">
        <v>93</v>
      </c>
      <c r="H14" s="374">
        <v>11.62</v>
      </c>
    </row>
    <row r="15" spans="1:9" ht="30" x14ac:dyDescent="0.25">
      <c r="A15" s="375">
        <v>8060</v>
      </c>
      <c r="B15" s="372" t="s">
        <v>116</v>
      </c>
      <c r="C15" s="372" t="s">
        <v>3843</v>
      </c>
      <c r="D15" s="372" t="s">
        <v>118</v>
      </c>
      <c r="E15" s="372" t="s">
        <v>119</v>
      </c>
      <c r="F15" s="373"/>
      <c r="G15" s="372" t="s">
        <v>93</v>
      </c>
      <c r="H15" s="374">
        <v>2.0699999999999998</v>
      </c>
    </row>
    <row r="16" spans="1:9" ht="30" x14ac:dyDescent="0.25">
      <c r="A16" s="375">
        <v>8061</v>
      </c>
      <c r="B16" s="372" t="s">
        <v>116</v>
      </c>
      <c r="C16" s="372" t="s">
        <v>3844</v>
      </c>
      <c r="D16" s="372" t="s">
        <v>120</v>
      </c>
      <c r="E16" s="372" t="s">
        <v>121</v>
      </c>
      <c r="F16" s="373"/>
      <c r="G16" s="372" t="s">
        <v>93</v>
      </c>
      <c r="H16" s="374">
        <v>5.09</v>
      </c>
    </row>
    <row r="17" spans="1:8" ht="30" x14ac:dyDescent="0.25">
      <c r="A17" s="375">
        <v>8062</v>
      </c>
      <c r="B17" s="372" t="s">
        <v>122</v>
      </c>
      <c r="C17" s="372" t="s">
        <v>3845</v>
      </c>
      <c r="D17" s="372" t="s">
        <v>124</v>
      </c>
      <c r="E17" s="372" t="s">
        <v>121</v>
      </c>
      <c r="F17" s="373" t="s">
        <v>3318</v>
      </c>
      <c r="G17" s="372" t="s">
        <v>93</v>
      </c>
      <c r="H17" s="374">
        <v>2.77</v>
      </c>
    </row>
    <row r="18" spans="1:8" ht="30" x14ac:dyDescent="0.25">
      <c r="A18" s="375">
        <v>8063</v>
      </c>
      <c r="B18" s="372" t="s">
        <v>126</v>
      </c>
      <c r="C18" s="372" t="s">
        <v>3846</v>
      </c>
      <c r="D18" s="372" t="s">
        <v>128</v>
      </c>
      <c r="E18" s="372" t="s">
        <v>129</v>
      </c>
      <c r="F18" s="373" t="s">
        <v>3847</v>
      </c>
      <c r="G18" s="372" t="s">
        <v>93</v>
      </c>
      <c r="H18" s="374">
        <v>48.94</v>
      </c>
    </row>
    <row r="19" spans="1:8" ht="30" x14ac:dyDescent="0.25">
      <c r="A19" s="375">
        <v>8064</v>
      </c>
      <c r="B19" s="372" t="s">
        <v>130</v>
      </c>
      <c r="C19" s="372" t="s">
        <v>3848</v>
      </c>
      <c r="D19" s="372" t="s">
        <v>128</v>
      </c>
      <c r="E19" s="372" t="s">
        <v>129</v>
      </c>
      <c r="F19" s="373" t="s">
        <v>3849</v>
      </c>
      <c r="G19" s="372" t="s">
        <v>93</v>
      </c>
      <c r="H19" s="374">
        <v>53.28</v>
      </c>
    </row>
    <row r="20" spans="1:8" ht="45" x14ac:dyDescent="0.25">
      <c r="A20" s="375">
        <v>8065</v>
      </c>
      <c r="B20" s="372" t="s">
        <v>131</v>
      </c>
      <c r="C20" s="372" t="s">
        <v>3329</v>
      </c>
      <c r="D20" s="372" t="s">
        <v>133</v>
      </c>
      <c r="E20" s="372" t="s">
        <v>244</v>
      </c>
      <c r="F20" s="373" t="s">
        <v>3330</v>
      </c>
      <c r="G20" s="372" t="s">
        <v>93</v>
      </c>
      <c r="H20" s="374">
        <v>235.66</v>
      </c>
    </row>
    <row r="21" spans="1:8" ht="60" x14ac:dyDescent="0.25">
      <c r="A21" s="375">
        <v>8066</v>
      </c>
      <c r="B21" s="372" t="s">
        <v>131</v>
      </c>
      <c r="C21" s="372" t="s">
        <v>3850</v>
      </c>
      <c r="D21" s="372" t="s">
        <v>135</v>
      </c>
      <c r="E21" s="372" t="s">
        <v>3851</v>
      </c>
      <c r="F21" s="373"/>
      <c r="G21" s="372" t="s">
        <v>93</v>
      </c>
      <c r="H21" s="374">
        <v>71.44</v>
      </c>
    </row>
    <row r="22" spans="1:8" ht="45" x14ac:dyDescent="0.25">
      <c r="A22" s="376">
        <v>8067</v>
      </c>
      <c r="B22" s="372" t="s">
        <v>136</v>
      </c>
      <c r="C22" s="372" t="s">
        <v>3852</v>
      </c>
      <c r="D22" s="372" t="s">
        <v>3853</v>
      </c>
      <c r="E22" s="372" t="s">
        <v>376</v>
      </c>
      <c r="F22" s="373" t="s">
        <v>3854</v>
      </c>
      <c r="G22" s="372" t="s">
        <v>93</v>
      </c>
      <c r="H22" s="374">
        <v>80.23</v>
      </c>
    </row>
    <row r="23" spans="1:8" ht="30" x14ac:dyDescent="0.25">
      <c r="A23" s="375" t="s">
        <v>3334</v>
      </c>
      <c r="B23" s="372" t="s">
        <v>3335</v>
      </c>
      <c r="C23" s="372" t="s">
        <v>3336</v>
      </c>
      <c r="D23" s="372" t="s">
        <v>3337</v>
      </c>
      <c r="E23" s="372" t="s">
        <v>285</v>
      </c>
      <c r="F23" s="373"/>
      <c r="G23" s="372" t="s">
        <v>93</v>
      </c>
      <c r="H23" s="374">
        <v>196.01</v>
      </c>
    </row>
    <row r="24" spans="1:8" ht="30" x14ac:dyDescent="0.25">
      <c r="A24" s="375">
        <v>8068</v>
      </c>
      <c r="B24" s="372" t="s">
        <v>3338</v>
      </c>
      <c r="C24" s="372" t="s">
        <v>3855</v>
      </c>
      <c r="D24" s="372" t="s">
        <v>3856</v>
      </c>
      <c r="E24" s="372">
        <v>0</v>
      </c>
      <c r="F24" s="373"/>
      <c r="G24" s="372" t="s">
        <v>93</v>
      </c>
      <c r="H24" s="374">
        <v>14.58</v>
      </c>
    </row>
    <row r="25" spans="1:8" x14ac:dyDescent="0.25">
      <c r="A25" s="375" t="s">
        <v>3341</v>
      </c>
      <c r="B25" s="372" t="s">
        <v>3338</v>
      </c>
      <c r="C25" s="372" t="s">
        <v>3857</v>
      </c>
      <c r="D25" s="372" t="s">
        <v>3858</v>
      </c>
      <c r="E25" s="372">
        <v>0</v>
      </c>
      <c r="F25" s="373"/>
      <c r="G25" s="372" t="s">
        <v>93</v>
      </c>
      <c r="H25" s="374">
        <v>8.56</v>
      </c>
    </row>
    <row r="26" spans="1:8" ht="45" x14ac:dyDescent="0.25">
      <c r="A26" s="375" t="s">
        <v>3344</v>
      </c>
      <c r="B26" s="372" t="s">
        <v>3338</v>
      </c>
      <c r="C26" s="372" t="s">
        <v>3859</v>
      </c>
      <c r="D26" s="372" t="s">
        <v>3860</v>
      </c>
      <c r="E26" s="372">
        <v>0</v>
      </c>
      <c r="F26" s="373"/>
      <c r="G26" s="372" t="s">
        <v>93</v>
      </c>
      <c r="H26" s="374">
        <v>47.5</v>
      </c>
    </row>
    <row r="27" spans="1:8" ht="30" x14ac:dyDescent="0.25">
      <c r="A27" s="375">
        <v>8070</v>
      </c>
      <c r="B27" s="372" t="s">
        <v>137</v>
      </c>
      <c r="C27" s="372" t="s">
        <v>3861</v>
      </c>
      <c r="D27" s="372"/>
      <c r="E27" s="372" t="s">
        <v>138</v>
      </c>
      <c r="F27" s="373"/>
      <c r="G27" s="372" t="s">
        <v>93</v>
      </c>
      <c r="H27" s="374">
        <v>0.68</v>
      </c>
    </row>
    <row r="28" spans="1:8" ht="30" x14ac:dyDescent="0.25">
      <c r="A28" s="375">
        <v>8071</v>
      </c>
      <c r="B28" s="372" t="s">
        <v>137</v>
      </c>
      <c r="C28" s="372" t="s">
        <v>3862</v>
      </c>
      <c r="D28" s="372"/>
      <c r="E28" s="372" t="s">
        <v>138</v>
      </c>
      <c r="F28" s="373"/>
      <c r="G28" s="372" t="s">
        <v>93</v>
      </c>
      <c r="H28" s="374">
        <v>25.8</v>
      </c>
    </row>
    <row r="29" spans="1:8" ht="60" x14ac:dyDescent="0.25">
      <c r="A29" s="375">
        <v>8072</v>
      </c>
      <c r="B29" s="372" t="s">
        <v>142</v>
      </c>
      <c r="C29" s="372" t="s">
        <v>3863</v>
      </c>
      <c r="D29" s="372"/>
      <c r="E29" s="372" t="s">
        <v>143</v>
      </c>
      <c r="F29" s="373"/>
      <c r="G29" s="372" t="s">
        <v>93</v>
      </c>
      <c r="H29" s="374">
        <v>0.68</v>
      </c>
    </row>
    <row r="30" spans="1:8" ht="60" x14ac:dyDescent="0.25">
      <c r="A30" s="375">
        <v>8073</v>
      </c>
      <c r="B30" s="372" t="s">
        <v>142</v>
      </c>
      <c r="C30" s="372" t="s">
        <v>3863</v>
      </c>
      <c r="D30" s="372"/>
      <c r="E30" s="372" t="s">
        <v>143</v>
      </c>
      <c r="F30" s="373"/>
      <c r="G30" s="372" t="s">
        <v>93</v>
      </c>
      <c r="H30" s="374">
        <v>19.89</v>
      </c>
    </row>
    <row r="31" spans="1:8" x14ac:dyDescent="0.25">
      <c r="A31" s="375">
        <v>8074</v>
      </c>
      <c r="B31" s="372" t="s">
        <v>142</v>
      </c>
      <c r="C31" s="372" t="s">
        <v>3347</v>
      </c>
      <c r="D31" s="372"/>
      <c r="E31" s="372" t="s">
        <v>110</v>
      </c>
      <c r="F31" s="373"/>
      <c r="G31" s="372" t="s">
        <v>93</v>
      </c>
      <c r="H31" s="374">
        <v>22.91</v>
      </c>
    </row>
    <row r="32" spans="1:8" ht="45" x14ac:dyDescent="0.25">
      <c r="A32" s="376">
        <v>8075</v>
      </c>
      <c r="B32" s="372" t="s">
        <v>146</v>
      </c>
      <c r="C32" s="372" t="s">
        <v>3864</v>
      </c>
      <c r="D32" s="372"/>
      <c r="E32" s="372">
        <v>0</v>
      </c>
      <c r="F32" s="373"/>
      <c r="G32" s="372" t="s">
        <v>93</v>
      </c>
      <c r="H32" s="374">
        <v>0.63</v>
      </c>
    </row>
    <row r="33" spans="1:8" ht="30" x14ac:dyDescent="0.25">
      <c r="A33" s="375">
        <v>8076</v>
      </c>
      <c r="B33" s="372" t="s">
        <v>3865</v>
      </c>
      <c r="C33" s="372" t="s">
        <v>3866</v>
      </c>
      <c r="D33" s="372"/>
      <c r="E33" s="372" t="s">
        <v>3867</v>
      </c>
      <c r="F33" s="373"/>
      <c r="G33" s="372" t="s">
        <v>140</v>
      </c>
      <c r="H33" s="374">
        <v>42.27</v>
      </c>
    </row>
    <row r="34" spans="1:8" ht="45" x14ac:dyDescent="0.25">
      <c r="A34" s="375">
        <v>8077</v>
      </c>
      <c r="B34" s="372" t="s">
        <v>147</v>
      </c>
      <c r="C34" s="372" t="s">
        <v>3868</v>
      </c>
      <c r="D34" s="372"/>
      <c r="E34" s="372" t="s">
        <v>3869</v>
      </c>
      <c r="F34" s="373" t="s">
        <v>148</v>
      </c>
      <c r="G34" s="372" t="s">
        <v>93</v>
      </c>
      <c r="H34" s="374">
        <v>30.2</v>
      </c>
    </row>
    <row r="35" spans="1:8" ht="30" x14ac:dyDescent="0.25">
      <c r="A35" s="375">
        <v>8078</v>
      </c>
      <c r="B35" s="372" t="s">
        <v>3352</v>
      </c>
      <c r="C35" s="372" t="s">
        <v>3354</v>
      </c>
      <c r="D35" s="372"/>
      <c r="E35" s="372" t="s">
        <v>3355</v>
      </c>
      <c r="F35" s="373"/>
      <c r="G35" s="372" t="s">
        <v>93</v>
      </c>
      <c r="H35" s="374">
        <v>64.180000000000007</v>
      </c>
    </row>
    <row r="36" spans="1:8" x14ac:dyDescent="0.25">
      <c r="A36" s="375">
        <v>8079</v>
      </c>
      <c r="B36" s="372" t="s">
        <v>3357</v>
      </c>
      <c r="C36" s="372" t="s">
        <v>3359</v>
      </c>
      <c r="D36" s="372"/>
      <c r="E36" s="372" t="s">
        <v>499</v>
      </c>
      <c r="F36" s="373"/>
      <c r="G36" s="372" t="s">
        <v>93</v>
      </c>
      <c r="H36" s="374">
        <v>59.91</v>
      </c>
    </row>
    <row r="37" spans="1:8" ht="30" x14ac:dyDescent="0.25">
      <c r="A37" s="375">
        <v>8080</v>
      </c>
      <c r="B37" s="372" t="s">
        <v>3367</v>
      </c>
      <c r="C37" s="372" t="s">
        <v>3870</v>
      </c>
      <c r="D37" s="372"/>
      <c r="E37" s="372" t="s">
        <v>154</v>
      </c>
      <c r="F37" s="373"/>
      <c r="G37" s="372" t="s">
        <v>93</v>
      </c>
      <c r="H37" s="374">
        <v>10.37</v>
      </c>
    </row>
    <row r="38" spans="1:8" ht="30" x14ac:dyDescent="0.25">
      <c r="A38" s="375">
        <v>8081</v>
      </c>
      <c r="B38" s="372" t="s">
        <v>3367</v>
      </c>
      <c r="C38" s="372" t="s">
        <v>3871</v>
      </c>
      <c r="D38" s="372"/>
      <c r="E38" s="372" t="s">
        <v>157</v>
      </c>
      <c r="F38" s="373"/>
      <c r="G38" s="372" t="s">
        <v>93</v>
      </c>
      <c r="H38" s="374">
        <v>11.14</v>
      </c>
    </row>
    <row r="39" spans="1:8" x14ac:dyDescent="0.25">
      <c r="A39" s="375">
        <v>8082</v>
      </c>
      <c r="B39" s="372" t="s">
        <v>3367</v>
      </c>
      <c r="C39" s="372" t="s">
        <v>3872</v>
      </c>
      <c r="D39" s="372"/>
      <c r="E39" s="372" t="s">
        <v>3365</v>
      </c>
      <c r="F39" s="373"/>
      <c r="G39" s="372" t="s">
        <v>93</v>
      </c>
      <c r="H39" s="374">
        <v>14.84</v>
      </c>
    </row>
    <row r="40" spans="1:8" x14ac:dyDescent="0.25">
      <c r="A40" s="375">
        <v>8083</v>
      </c>
      <c r="B40" s="372" t="s">
        <v>3367</v>
      </c>
      <c r="C40" s="372" t="s">
        <v>3873</v>
      </c>
      <c r="D40" s="372"/>
      <c r="E40" s="372" t="s">
        <v>161</v>
      </c>
      <c r="F40" s="373"/>
      <c r="G40" s="372" t="s">
        <v>93</v>
      </c>
      <c r="H40" s="374">
        <v>12.01</v>
      </c>
    </row>
    <row r="41" spans="1:8" ht="30" x14ac:dyDescent="0.25">
      <c r="A41" s="375">
        <v>8084</v>
      </c>
      <c r="B41" s="372" t="s">
        <v>3367</v>
      </c>
      <c r="C41" s="372" t="s">
        <v>3874</v>
      </c>
      <c r="D41" s="372"/>
      <c r="E41" s="372" t="s">
        <v>3366</v>
      </c>
      <c r="F41" s="373"/>
      <c r="G41" s="372" t="s">
        <v>93</v>
      </c>
      <c r="H41" s="374">
        <v>6.24</v>
      </c>
    </row>
    <row r="42" spans="1:8" ht="30" x14ac:dyDescent="0.25">
      <c r="A42" s="376">
        <v>8085</v>
      </c>
      <c r="B42" s="372" t="s">
        <v>3367</v>
      </c>
      <c r="C42" s="372" t="s">
        <v>3875</v>
      </c>
      <c r="D42" s="372"/>
      <c r="E42" s="372" t="s">
        <v>165</v>
      </c>
      <c r="F42" s="373"/>
      <c r="G42" s="372" t="s">
        <v>93</v>
      </c>
      <c r="H42" s="374">
        <v>7.54</v>
      </c>
    </row>
    <row r="43" spans="1:8" x14ac:dyDescent="0.25">
      <c r="A43" s="375">
        <v>8086</v>
      </c>
      <c r="B43" s="372" t="s">
        <v>3367</v>
      </c>
      <c r="C43" s="372" t="s">
        <v>3876</v>
      </c>
      <c r="D43" s="372"/>
      <c r="E43" s="372" t="s">
        <v>167</v>
      </c>
      <c r="F43" s="373" t="s">
        <v>3877</v>
      </c>
      <c r="G43" s="372" t="s">
        <v>93</v>
      </c>
      <c r="H43" s="374">
        <v>12.52</v>
      </c>
    </row>
    <row r="44" spans="1:8" x14ac:dyDescent="0.25">
      <c r="A44" s="375">
        <v>8087</v>
      </c>
      <c r="B44" s="372" t="s">
        <v>3367</v>
      </c>
      <c r="C44" s="372" t="s">
        <v>3876</v>
      </c>
      <c r="D44" s="372"/>
      <c r="E44" s="372" t="s">
        <v>167</v>
      </c>
      <c r="F44" s="373" t="s">
        <v>3877</v>
      </c>
      <c r="G44" s="372" t="s">
        <v>93</v>
      </c>
      <c r="H44" s="374">
        <v>13.46</v>
      </c>
    </row>
    <row r="45" spans="1:8" x14ac:dyDescent="0.25">
      <c r="A45" s="375">
        <v>8088</v>
      </c>
      <c r="B45" s="372" t="s">
        <v>3367</v>
      </c>
      <c r="C45" s="372" t="s">
        <v>3876</v>
      </c>
      <c r="D45" s="372"/>
      <c r="E45" s="372" t="s">
        <v>170</v>
      </c>
      <c r="F45" s="373" t="s">
        <v>3877</v>
      </c>
      <c r="G45" s="372" t="s">
        <v>93</v>
      </c>
      <c r="H45" s="374">
        <v>17.2</v>
      </c>
    </row>
    <row r="46" spans="1:8" x14ac:dyDescent="0.25">
      <c r="A46" s="375">
        <v>8089</v>
      </c>
      <c r="B46" s="372" t="s">
        <v>3367</v>
      </c>
      <c r="C46" s="372"/>
      <c r="D46" s="372"/>
      <c r="E46" s="372" t="s">
        <v>172</v>
      </c>
      <c r="F46" s="373" t="s">
        <v>3877</v>
      </c>
      <c r="G46" s="372" t="s">
        <v>93</v>
      </c>
      <c r="H46" s="374">
        <v>19.07</v>
      </c>
    </row>
    <row r="47" spans="1:8" x14ac:dyDescent="0.25">
      <c r="A47" s="375">
        <v>8090</v>
      </c>
      <c r="B47" s="372" t="s">
        <v>3367</v>
      </c>
      <c r="C47" s="372" t="s">
        <v>3878</v>
      </c>
      <c r="D47" s="372"/>
      <c r="E47" s="372" t="s">
        <v>129</v>
      </c>
      <c r="F47" s="373"/>
      <c r="G47" s="372" t="s">
        <v>93</v>
      </c>
      <c r="H47" s="374">
        <v>21.87</v>
      </c>
    </row>
    <row r="48" spans="1:8" x14ac:dyDescent="0.25">
      <c r="A48" s="375">
        <v>8091</v>
      </c>
      <c r="B48" s="372" t="s">
        <v>3367</v>
      </c>
      <c r="C48" s="372"/>
      <c r="D48" s="372"/>
      <c r="E48" s="372">
        <v>0</v>
      </c>
      <c r="F48" s="373" t="s">
        <v>3877</v>
      </c>
      <c r="G48" s="372" t="s">
        <v>93</v>
      </c>
      <c r="H48" s="374">
        <v>23.74</v>
      </c>
    </row>
    <row r="49" spans="1:8" ht="30" x14ac:dyDescent="0.25">
      <c r="A49" s="375">
        <v>8110</v>
      </c>
      <c r="B49" s="372" t="s">
        <v>173</v>
      </c>
      <c r="C49" s="372" t="s">
        <v>3879</v>
      </c>
      <c r="D49" s="372"/>
      <c r="E49" s="372">
        <v>0</v>
      </c>
      <c r="F49" s="373"/>
      <c r="G49" s="372" t="s">
        <v>93</v>
      </c>
      <c r="H49" s="374">
        <v>50.8</v>
      </c>
    </row>
    <row r="50" spans="1:8" ht="30" x14ac:dyDescent="0.25">
      <c r="A50" s="375">
        <v>8111</v>
      </c>
      <c r="B50" s="372" t="s">
        <v>173</v>
      </c>
      <c r="C50" s="372" t="s">
        <v>3880</v>
      </c>
      <c r="D50" s="372" t="s">
        <v>175</v>
      </c>
      <c r="E50" s="372" t="s">
        <v>3881</v>
      </c>
      <c r="F50" s="373" t="s">
        <v>3370</v>
      </c>
      <c r="G50" s="372" t="s">
        <v>93</v>
      </c>
      <c r="H50" s="374">
        <v>53.15</v>
      </c>
    </row>
    <row r="51" spans="1:8" ht="45" x14ac:dyDescent="0.25">
      <c r="A51" s="375">
        <v>8112</v>
      </c>
      <c r="B51" s="372" t="s">
        <v>173</v>
      </c>
      <c r="C51" s="372" t="s">
        <v>3882</v>
      </c>
      <c r="D51" s="372" t="s">
        <v>3883</v>
      </c>
      <c r="E51" s="372" t="s">
        <v>3881</v>
      </c>
      <c r="F51" s="373" t="s">
        <v>3370</v>
      </c>
      <c r="G51" s="372" t="s">
        <v>93</v>
      </c>
      <c r="H51" s="374">
        <v>93.74</v>
      </c>
    </row>
    <row r="52" spans="1:8" ht="30" x14ac:dyDescent="0.25">
      <c r="A52" s="376">
        <v>8113</v>
      </c>
      <c r="B52" s="372" t="s">
        <v>173</v>
      </c>
      <c r="C52" s="372" t="s">
        <v>3884</v>
      </c>
      <c r="D52" s="372" t="s">
        <v>3885</v>
      </c>
      <c r="E52" s="372" t="s">
        <v>3881</v>
      </c>
      <c r="F52" s="373" t="s">
        <v>3370</v>
      </c>
      <c r="G52" s="372" t="s">
        <v>93</v>
      </c>
      <c r="H52" s="374">
        <v>103.75</v>
      </c>
    </row>
    <row r="53" spans="1:8" ht="30" x14ac:dyDescent="0.25">
      <c r="A53" s="375">
        <v>8120</v>
      </c>
      <c r="B53" s="372" t="s">
        <v>178</v>
      </c>
      <c r="C53" s="372" t="s">
        <v>3886</v>
      </c>
      <c r="D53" s="372" t="s">
        <v>3887</v>
      </c>
      <c r="E53" s="372" t="s">
        <v>180</v>
      </c>
      <c r="F53" s="373" t="s">
        <v>3888</v>
      </c>
      <c r="G53" s="372" t="s">
        <v>93</v>
      </c>
      <c r="H53" s="374">
        <v>411.9</v>
      </c>
    </row>
    <row r="54" spans="1:8" ht="30" x14ac:dyDescent="0.25">
      <c r="A54" s="375">
        <v>8121</v>
      </c>
      <c r="B54" s="372" t="s">
        <v>178</v>
      </c>
      <c r="C54" s="372" t="s">
        <v>3889</v>
      </c>
      <c r="D54" s="372" t="s">
        <v>3887</v>
      </c>
      <c r="E54" s="372" t="s">
        <v>183</v>
      </c>
      <c r="F54" s="373" t="s">
        <v>3888</v>
      </c>
      <c r="G54" s="372" t="s">
        <v>93</v>
      </c>
      <c r="H54" s="374">
        <v>481.57</v>
      </c>
    </row>
    <row r="55" spans="1:8" ht="30" x14ac:dyDescent="0.25">
      <c r="A55" s="375">
        <v>8122</v>
      </c>
      <c r="B55" s="372" t="s">
        <v>178</v>
      </c>
      <c r="C55" s="372" t="s">
        <v>3890</v>
      </c>
      <c r="D55" s="372" t="s">
        <v>3891</v>
      </c>
      <c r="E55" s="372" t="s">
        <v>185</v>
      </c>
      <c r="F55" s="373" t="s">
        <v>3888</v>
      </c>
      <c r="G55" s="372" t="s">
        <v>93</v>
      </c>
      <c r="H55" s="374">
        <v>712.28</v>
      </c>
    </row>
    <row r="56" spans="1:8" ht="30" x14ac:dyDescent="0.25">
      <c r="A56" s="375">
        <v>8123</v>
      </c>
      <c r="B56" s="372" t="s">
        <v>178</v>
      </c>
      <c r="C56" s="372" t="s">
        <v>3892</v>
      </c>
      <c r="D56" s="372" t="s">
        <v>3893</v>
      </c>
      <c r="E56" s="372" t="s">
        <v>187</v>
      </c>
      <c r="F56" s="373" t="s">
        <v>3888</v>
      </c>
      <c r="G56" s="372" t="s">
        <v>93</v>
      </c>
      <c r="H56" s="374">
        <v>1330.55</v>
      </c>
    </row>
    <row r="57" spans="1:8" ht="30" x14ac:dyDescent="0.25">
      <c r="A57" s="375">
        <v>8124</v>
      </c>
      <c r="B57" s="372" t="s">
        <v>188</v>
      </c>
      <c r="C57" s="372" t="s">
        <v>3894</v>
      </c>
      <c r="D57" s="372"/>
      <c r="E57" s="372" t="s">
        <v>3895</v>
      </c>
      <c r="F57" s="373"/>
      <c r="G57" s="372" t="s">
        <v>93</v>
      </c>
      <c r="H57" s="374">
        <v>32.18</v>
      </c>
    </row>
    <row r="58" spans="1:8" ht="30" x14ac:dyDescent="0.25">
      <c r="A58" s="375">
        <v>8125</v>
      </c>
      <c r="B58" s="372" t="s">
        <v>188</v>
      </c>
      <c r="C58" s="372" t="s">
        <v>3894</v>
      </c>
      <c r="D58" s="372"/>
      <c r="E58" s="372" t="s">
        <v>723</v>
      </c>
      <c r="F58" s="373"/>
      <c r="G58" s="372" t="s">
        <v>93</v>
      </c>
      <c r="H58" s="374">
        <v>32.53</v>
      </c>
    </row>
    <row r="59" spans="1:8" ht="30" x14ac:dyDescent="0.25">
      <c r="A59" s="375">
        <v>8126</v>
      </c>
      <c r="B59" s="372" t="s">
        <v>191</v>
      </c>
      <c r="C59" s="372" t="s">
        <v>3896</v>
      </c>
      <c r="D59" s="372"/>
      <c r="E59" s="372" t="s">
        <v>3545</v>
      </c>
      <c r="F59" s="373"/>
      <c r="G59" s="372" t="s">
        <v>93</v>
      </c>
      <c r="H59" s="374">
        <v>35.99</v>
      </c>
    </row>
    <row r="60" spans="1:8" ht="30" x14ac:dyDescent="0.25">
      <c r="A60" s="375">
        <v>8129</v>
      </c>
      <c r="B60" s="372" t="s">
        <v>3897</v>
      </c>
      <c r="C60" s="372" t="s">
        <v>3898</v>
      </c>
      <c r="D60" s="372" t="s">
        <v>3899</v>
      </c>
      <c r="E60" s="372" t="s">
        <v>496</v>
      </c>
      <c r="F60" s="373"/>
      <c r="G60" s="372" t="s">
        <v>93</v>
      </c>
      <c r="H60" s="374">
        <v>30.1</v>
      </c>
    </row>
    <row r="61" spans="1:8" ht="30" x14ac:dyDescent="0.25">
      <c r="A61" s="375">
        <v>8130</v>
      </c>
      <c r="B61" s="372" t="s">
        <v>195</v>
      </c>
      <c r="C61" s="372" t="s">
        <v>3900</v>
      </c>
      <c r="D61" s="372"/>
      <c r="E61" s="372" t="s">
        <v>3881</v>
      </c>
      <c r="F61" s="373" t="s">
        <v>3901</v>
      </c>
      <c r="G61" s="372" t="s">
        <v>93</v>
      </c>
      <c r="H61" s="374">
        <v>1.2</v>
      </c>
    </row>
    <row r="62" spans="1:8" ht="30" x14ac:dyDescent="0.25">
      <c r="A62" s="376">
        <v>8131</v>
      </c>
      <c r="B62" s="372" t="s">
        <v>197</v>
      </c>
      <c r="C62" s="372" t="s">
        <v>3902</v>
      </c>
      <c r="D62" s="372"/>
      <c r="E62" s="372" t="s">
        <v>357</v>
      </c>
      <c r="F62" s="373"/>
      <c r="G62" s="372" t="s">
        <v>93</v>
      </c>
      <c r="H62" s="374">
        <v>20.51</v>
      </c>
    </row>
    <row r="63" spans="1:8" ht="30" x14ac:dyDescent="0.25">
      <c r="A63" s="375">
        <v>8132</v>
      </c>
      <c r="B63" s="372" t="s">
        <v>200</v>
      </c>
      <c r="C63" s="372" t="s">
        <v>3903</v>
      </c>
      <c r="D63" s="372" t="s">
        <v>3904</v>
      </c>
      <c r="E63" s="372" t="s">
        <v>129</v>
      </c>
      <c r="F63" s="373" t="s">
        <v>3905</v>
      </c>
      <c r="G63" s="372" t="s">
        <v>93</v>
      </c>
      <c r="H63" s="374">
        <v>39.159999999999997</v>
      </c>
    </row>
    <row r="64" spans="1:8" ht="30" x14ac:dyDescent="0.25">
      <c r="A64" s="375">
        <v>8133</v>
      </c>
      <c r="B64" s="372" t="s">
        <v>203</v>
      </c>
      <c r="C64" s="372" t="s">
        <v>3906</v>
      </c>
      <c r="D64" s="372" t="s">
        <v>3907</v>
      </c>
      <c r="E64" s="372" t="s">
        <v>205</v>
      </c>
      <c r="F64" s="373" t="s">
        <v>3908</v>
      </c>
      <c r="G64" s="372" t="s">
        <v>93</v>
      </c>
      <c r="H64" s="374">
        <v>254.4</v>
      </c>
    </row>
    <row r="65" spans="1:8" ht="30" x14ac:dyDescent="0.25">
      <c r="A65" s="375">
        <v>8134</v>
      </c>
      <c r="B65" s="372" t="s">
        <v>203</v>
      </c>
      <c r="C65" s="372" t="s">
        <v>3909</v>
      </c>
      <c r="D65" s="372" t="s">
        <v>3910</v>
      </c>
      <c r="E65" s="372" t="s">
        <v>208</v>
      </c>
      <c r="F65" s="373" t="s">
        <v>3908</v>
      </c>
      <c r="G65" s="372" t="s">
        <v>93</v>
      </c>
      <c r="H65" s="374">
        <v>311.94</v>
      </c>
    </row>
    <row r="66" spans="1:8" ht="30" x14ac:dyDescent="0.25">
      <c r="A66" s="375">
        <v>8135</v>
      </c>
      <c r="B66" s="372" t="s">
        <v>203</v>
      </c>
      <c r="C66" s="372" t="s">
        <v>3911</v>
      </c>
      <c r="D66" s="372" t="s">
        <v>3910</v>
      </c>
      <c r="E66" s="372" t="s">
        <v>210</v>
      </c>
      <c r="F66" s="373" t="s">
        <v>3908</v>
      </c>
      <c r="G66" s="372" t="s">
        <v>93</v>
      </c>
      <c r="H66" s="374">
        <v>400.41</v>
      </c>
    </row>
    <row r="67" spans="1:8" ht="30" x14ac:dyDescent="0.25">
      <c r="A67" s="375">
        <v>8136</v>
      </c>
      <c r="B67" s="372" t="s">
        <v>203</v>
      </c>
      <c r="C67" s="372" t="s">
        <v>3912</v>
      </c>
      <c r="D67" s="372" t="s">
        <v>3910</v>
      </c>
      <c r="E67" s="372" t="s">
        <v>180</v>
      </c>
      <c r="F67" s="373" t="s">
        <v>3908</v>
      </c>
      <c r="G67" s="372" t="s">
        <v>93</v>
      </c>
      <c r="H67" s="374">
        <v>460.26</v>
      </c>
    </row>
    <row r="68" spans="1:8" ht="30" x14ac:dyDescent="0.25">
      <c r="A68" s="375">
        <v>8137</v>
      </c>
      <c r="B68" s="372" t="s">
        <v>3913</v>
      </c>
      <c r="C68" s="372" t="s">
        <v>3914</v>
      </c>
      <c r="D68" s="372" t="s">
        <v>3915</v>
      </c>
      <c r="E68" s="372" t="s">
        <v>286</v>
      </c>
      <c r="F68" s="373" t="s">
        <v>3916</v>
      </c>
      <c r="G68" s="372" t="s">
        <v>93</v>
      </c>
      <c r="H68" s="374">
        <v>154.85</v>
      </c>
    </row>
    <row r="69" spans="1:8" ht="30" x14ac:dyDescent="0.25">
      <c r="A69" s="375">
        <v>8138</v>
      </c>
      <c r="B69" s="372" t="s">
        <v>3917</v>
      </c>
      <c r="C69" s="372" t="s">
        <v>3918</v>
      </c>
      <c r="D69" s="372" t="s">
        <v>3919</v>
      </c>
      <c r="E69" s="372" t="s">
        <v>129</v>
      </c>
      <c r="F69" s="373" t="s">
        <v>3920</v>
      </c>
      <c r="G69" s="372" t="s">
        <v>93</v>
      </c>
      <c r="H69" s="374">
        <v>30.93</v>
      </c>
    </row>
    <row r="70" spans="1:8" ht="30" x14ac:dyDescent="0.25">
      <c r="A70" s="375">
        <v>8140</v>
      </c>
      <c r="B70" s="372" t="s">
        <v>212</v>
      </c>
      <c r="C70" s="372" t="s">
        <v>3921</v>
      </c>
      <c r="D70" s="372" t="s">
        <v>3922</v>
      </c>
      <c r="E70" s="372" t="s">
        <v>129</v>
      </c>
      <c r="F70" s="373" t="s">
        <v>3920</v>
      </c>
      <c r="G70" s="372" t="s">
        <v>93</v>
      </c>
      <c r="H70" s="374">
        <v>54.53</v>
      </c>
    </row>
    <row r="71" spans="1:8" ht="30" x14ac:dyDescent="0.25">
      <c r="A71" s="375">
        <v>8141</v>
      </c>
      <c r="B71" s="372" t="s">
        <v>212</v>
      </c>
      <c r="C71" s="372" t="s">
        <v>3923</v>
      </c>
      <c r="D71" s="372" t="s">
        <v>3924</v>
      </c>
      <c r="E71" s="372" t="s">
        <v>216</v>
      </c>
      <c r="F71" s="373" t="s">
        <v>3925</v>
      </c>
      <c r="G71" s="372" t="s">
        <v>93</v>
      </c>
      <c r="H71" s="374">
        <v>88.35</v>
      </c>
    </row>
    <row r="72" spans="1:8" ht="30" x14ac:dyDescent="0.25">
      <c r="A72" s="376">
        <v>8142</v>
      </c>
      <c r="B72" s="372" t="s">
        <v>212</v>
      </c>
      <c r="C72" s="372" t="s">
        <v>3926</v>
      </c>
      <c r="D72" s="372" t="s">
        <v>3927</v>
      </c>
      <c r="E72" s="372" t="s">
        <v>143</v>
      </c>
      <c r="F72" s="373" t="s">
        <v>3925</v>
      </c>
      <c r="G72" s="372" t="s">
        <v>93</v>
      </c>
      <c r="H72" s="374">
        <v>118.32</v>
      </c>
    </row>
    <row r="73" spans="1:8" ht="30" x14ac:dyDescent="0.25">
      <c r="A73" s="375">
        <v>8143</v>
      </c>
      <c r="B73" s="372" t="s">
        <v>212</v>
      </c>
      <c r="C73" s="372" t="s">
        <v>3928</v>
      </c>
      <c r="D73" s="372" t="s">
        <v>3929</v>
      </c>
      <c r="E73" s="372" t="s">
        <v>219</v>
      </c>
      <c r="F73" s="373" t="s">
        <v>3930</v>
      </c>
      <c r="G73" s="372" t="s">
        <v>93</v>
      </c>
      <c r="H73" s="374">
        <v>238.82</v>
      </c>
    </row>
    <row r="74" spans="1:8" ht="30" x14ac:dyDescent="0.25">
      <c r="A74" s="375">
        <v>8144</v>
      </c>
      <c r="B74" s="372" t="s">
        <v>212</v>
      </c>
      <c r="C74" s="372" t="s">
        <v>3931</v>
      </c>
      <c r="D74" s="372" t="s">
        <v>3932</v>
      </c>
      <c r="E74" s="372" t="s">
        <v>221</v>
      </c>
      <c r="F74" s="373" t="s">
        <v>3933</v>
      </c>
      <c r="G74" s="372" t="s">
        <v>93</v>
      </c>
      <c r="H74" s="374">
        <v>372.31</v>
      </c>
    </row>
    <row r="75" spans="1:8" x14ac:dyDescent="0.25">
      <c r="A75" s="375">
        <v>8145</v>
      </c>
      <c r="B75" s="372" t="s">
        <v>3372</v>
      </c>
      <c r="C75" s="372" t="s">
        <v>3934</v>
      </c>
      <c r="D75" s="372" t="s">
        <v>3876</v>
      </c>
      <c r="E75" s="372" t="s">
        <v>3935</v>
      </c>
      <c r="F75" s="373"/>
      <c r="G75" s="372" t="s">
        <v>93</v>
      </c>
      <c r="H75" s="374">
        <v>34.32</v>
      </c>
    </row>
    <row r="76" spans="1:8" x14ac:dyDescent="0.25">
      <c r="A76" s="375">
        <v>8146</v>
      </c>
      <c r="B76" s="372" t="s">
        <v>3372</v>
      </c>
      <c r="C76" s="372" t="s">
        <v>3936</v>
      </c>
      <c r="D76" s="372" t="s">
        <v>3876</v>
      </c>
      <c r="E76" s="372" t="s">
        <v>286</v>
      </c>
      <c r="F76" s="373"/>
      <c r="G76" s="372" t="s">
        <v>93</v>
      </c>
      <c r="H76" s="374">
        <v>10.66</v>
      </c>
    </row>
    <row r="77" spans="1:8" ht="30" x14ac:dyDescent="0.25">
      <c r="A77" s="375">
        <v>8147</v>
      </c>
      <c r="B77" s="372" t="s">
        <v>3374</v>
      </c>
      <c r="C77" s="372" t="s">
        <v>3937</v>
      </c>
      <c r="D77" s="372"/>
      <c r="E77" s="372">
        <v>0</v>
      </c>
      <c r="F77" s="373" t="s">
        <v>3938</v>
      </c>
      <c r="G77" s="372" t="s">
        <v>93</v>
      </c>
      <c r="H77" s="374">
        <v>1.4</v>
      </c>
    </row>
    <row r="78" spans="1:8" ht="30" x14ac:dyDescent="0.25">
      <c r="A78" s="375">
        <v>8148</v>
      </c>
      <c r="B78" s="372" t="s">
        <v>197</v>
      </c>
      <c r="C78" s="372" t="s">
        <v>3902</v>
      </c>
      <c r="D78" s="372" t="s">
        <v>3876</v>
      </c>
      <c r="E78" s="372" t="s">
        <v>97</v>
      </c>
      <c r="F78" s="373"/>
      <c r="G78" s="372" t="s">
        <v>93</v>
      </c>
      <c r="H78" s="374">
        <v>20.51</v>
      </c>
    </row>
    <row r="79" spans="1:8" ht="30" x14ac:dyDescent="0.25">
      <c r="A79" s="375">
        <v>8149</v>
      </c>
      <c r="B79" s="372" t="s">
        <v>3939</v>
      </c>
      <c r="C79" s="372" t="s">
        <v>3940</v>
      </c>
      <c r="D79" s="372" t="s">
        <v>3876</v>
      </c>
      <c r="E79" s="372" t="s">
        <v>718</v>
      </c>
      <c r="F79" s="373"/>
      <c r="G79" s="372" t="s">
        <v>93</v>
      </c>
      <c r="H79" s="374">
        <v>1.96</v>
      </c>
    </row>
    <row r="80" spans="1:8" ht="30" x14ac:dyDescent="0.25">
      <c r="A80" s="375">
        <v>8150</v>
      </c>
      <c r="B80" s="372" t="s">
        <v>3941</v>
      </c>
      <c r="C80" s="372" t="s">
        <v>3942</v>
      </c>
      <c r="D80" s="372"/>
      <c r="E80" s="372" t="s">
        <v>3379</v>
      </c>
      <c r="F80" s="373"/>
      <c r="G80" s="372" t="s">
        <v>93</v>
      </c>
      <c r="H80" s="374">
        <v>69.040000000000006</v>
      </c>
    </row>
    <row r="81" spans="1:8" ht="30" x14ac:dyDescent="0.25">
      <c r="A81" s="375">
        <v>8151</v>
      </c>
      <c r="B81" s="372" t="s">
        <v>3941</v>
      </c>
      <c r="C81" s="372" t="s">
        <v>3943</v>
      </c>
      <c r="D81" s="372" t="s">
        <v>3944</v>
      </c>
      <c r="E81" s="372" t="s">
        <v>3945</v>
      </c>
      <c r="F81" s="373"/>
      <c r="G81" s="372" t="s">
        <v>93</v>
      </c>
      <c r="H81" s="374">
        <v>95.85</v>
      </c>
    </row>
    <row r="82" spans="1:8" ht="60" x14ac:dyDescent="0.25">
      <c r="A82" s="376">
        <v>8153</v>
      </c>
      <c r="B82" s="372" t="s">
        <v>3380</v>
      </c>
      <c r="C82" s="372" t="s">
        <v>3946</v>
      </c>
      <c r="D82" s="372" t="s">
        <v>3947</v>
      </c>
      <c r="E82" s="372"/>
      <c r="F82" s="373" t="s">
        <v>3948</v>
      </c>
      <c r="G82" s="372" t="s">
        <v>93</v>
      </c>
      <c r="H82" s="374">
        <v>4.59</v>
      </c>
    </row>
    <row r="83" spans="1:8" ht="60" x14ac:dyDescent="0.25">
      <c r="A83" s="375">
        <v>8154</v>
      </c>
      <c r="B83" s="372" t="s">
        <v>238</v>
      </c>
      <c r="C83" s="372" t="s">
        <v>3949</v>
      </c>
      <c r="D83" s="372" t="s">
        <v>3950</v>
      </c>
      <c r="E83" s="372"/>
      <c r="F83" s="373" t="s">
        <v>3951</v>
      </c>
      <c r="G83" s="372" t="s">
        <v>93</v>
      </c>
      <c r="H83" s="374">
        <v>35.450000000000003</v>
      </c>
    </row>
    <row r="84" spans="1:8" ht="30" x14ac:dyDescent="0.25">
      <c r="A84" s="375" t="s">
        <v>3952</v>
      </c>
      <c r="B84" s="372" t="s">
        <v>3953</v>
      </c>
      <c r="C84" s="372" t="s">
        <v>3954</v>
      </c>
      <c r="D84" s="372"/>
      <c r="E84" s="372" t="s">
        <v>3955</v>
      </c>
      <c r="F84" s="373" t="s">
        <v>3956</v>
      </c>
      <c r="G84" s="372" t="s">
        <v>93</v>
      </c>
      <c r="H84" s="374">
        <v>27.47</v>
      </c>
    </row>
    <row r="85" spans="1:8" ht="30" x14ac:dyDescent="0.25">
      <c r="A85" s="375">
        <v>8155</v>
      </c>
      <c r="B85" s="372" t="s">
        <v>3941</v>
      </c>
      <c r="C85" s="372" t="s">
        <v>3957</v>
      </c>
      <c r="D85" s="372" t="s">
        <v>3958</v>
      </c>
      <c r="E85" s="372" t="s">
        <v>3959</v>
      </c>
      <c r="F85" s="373"/>
      <c r="G85" s="372" t="s">
        <v>93</v>
      </c>
      <c r="H85" s="374">
        <v>63.05</v>
      </c>
    </row>
    <row r="86" spans="1:8" ht="30" x14ac:dyDescent="0.25">
      <c r="A86" s="375">
        <v>8157</v>
      </c>
      <c r="B86" s="372" t="s">
        <v>241</v>
      </c>
      <c r="C86" s="372" t="s">
        <v>3960</v>
      </c>
      <c r="D86" s="372" t="s">
        <v>3961</v>
      </c>
      <c r="E86" s="372" t="s">
        <v>129</v>
      </c>
      <c r="F86" s="373"/>
      <c r="G86" s="372" t="s">
        <v>93</v>
      </c>
      <c r="H86" s="374">
        <v>184.2</v>
      </c>
    </row>
    <row r="87" spans="1:8" ht="30" x14ac:dyDescent="0.25">
      <c r="A87" s="375">
        <v>8158</v>
      </c>
      <c r="B87" s="372" t="s">
        <v>241</v>
      </c>
      <c r="C87" s="372" t="s">
        <v>3962</v>
      </c>
      <c r="D87" s="372" t="s">
        <v>3963</v>
      </c>
      <c r="E87" s="372" t="s">
        <v>103</v>
      </c>
      <c r="F87" s="373" t="s">
        <v>3964</v>
      </c>
      <c r="G87" s="372" t="s">
        <v>93</v>
      </c>
      <c r="H87" s="374">
        <v>215.77</v>
      </c>
    </row>
    <row r="88" spans="1:8" x14ac:dyDescent="0.25">
      <c r="A88" s="375">
        <v>8180</v>
      </c>
      <c r="B88" s="372" t="s">
        <v>243</v>
      </c>
      <c r="C88" s="372"/>
      <c r="D88" s="372"/>
      <c r="E88" s="372" t="s">
        <v>3965</v>
      </c>
      <c r="F88" s="373"/>
      <c r="G88" s="372" t="s">
        <v>93</v>
      </c>
      <c r="H88" s="374">
        <v>41.46</v>
      </c>
    </row>
    <row r="89" spans="1:8" x14ac:dyDescent="0.25">
      <c r="A89" s="375">
        <v>8181</v>
      </c>
      <c r="B89" s="372" t="s">
        <v>243</v>
      </c>
      <c r="C89" s="372"/>
      <c r="D89" s="372"/>
      <c r="E89" s="372" t="s">
        <v>129</v>
      </c>
      <c r="F89" s="373"/>
      <c r="G89" s="372" t="s">
        <v>93</v>
      </c>
      <c r="H89" s="374">
        <v>31.99</v>
      </c>
    </row>
    <row r="90" spans="1:8" x14ac:dyDescent="0.25">
      <c r="A90" s="375">
        <v>8182</v>
      </c>
      <c r="B90" s="372" t="s">
        <v>243</v>
      </c>
      <c r="C90" s="372"/>
      <c r="D90" s="372"/>
      <c r="E90" s="372" t="s">
        <v>103</v>
      </c>
      <c r="F90" s="373"/>
      <c r="G90" s="372" t="s">
        <v>93</v>
      </c>
      <c r="H90" s="374">
        <v>49.13</v>
      </c>
    </row>
    <row r="91" spans="1:8" x14ac:dyDescent="0.25">
      <c r="A91" s="375">
        <v>8183</v>
      </c>
      <c r="B91" s="372" t="s">
        <v>245</v>
      </c>
      <c r="C91" s="372"/>
      <c r="D91" s="372"/>
      <c r="E91" s="372" t="s">
        <v>3966</v>
      </c>
      <c r="F91" s="373"/>
      <c r="G91" s="372" t="s">
        <v>93</v>
      </c>
      <c r="H91" s="374">
        <v>19.079999999999998</v>
      </c>
    </row>
    <row r="92" spans="1:8" ht="30" x14ac:dyDescent="0.25">
      <c r="A92" s="376" t="s">
        <v>3382</v>
      </c>
      <c r="B92" s="372" t="s">
        <v>3383</v>
      </c>
      <c r="C92" s="372" t="s">
        <v>3967</v>
      </c>
      <c r="D92" s="372" t="s">
        <v>3968</v>
      </c>
      <c r="E92" s="372" t="s">
        <v>3969</v>
      </c>
      <c r="F92" s="373" t="s">
        <v>3841</v>
      </c>
      <c r="G92" s="372" t="s">
        <v>93</v>
      </c>
      <c r="H92" s="374">
        <v>23.33</v>
      </c>
    </row>
    <row r="93" spans="1:8" x14ac:dyDescent="0.25">
      <c r="A93" s="375">
        <v>8184</v>
      </c>
      <c r="B93" s="372" t="s">
        <v>3970</v>
      </c>
      <c r="C93" s="372"/>
      <c r="D93" s="372"/>
      <c r="E93" s="372" t="s">
        <v>248</v>
      </c>
      <c r="F93" s="373"/>
      <c r="G93" s="372" t="s">
        <v>93</v>
      </c>
      <c r="H93" s="374">
        <v>1.9</v>
      </c>
    </row>
    <row r="94" spans="1:8" x14ac:dyDescent="0.25">
      <c r="A94" s="375">
        <v>8185</v>
      </c>
      <c r="B94" s="372" t="s">
        <v>3971</v>
      </c>
      <c r="C94" s="372"/>
      <c r="D94" s="372"/>
      <c r="E94" s="372" t="s">
        <v>121</v>
      </c>
      <c r="F94" s="373"/>
      <c r="G94" s="372" t="s">
        <v>93</v>
      </c>
      <c r="H94" s="374">
        <v>8.4600000000000009</v>
      </c>
    </row>
    <row r="95" spans="1:8" x14ac:dyDescent="0.25">
      <c r="A95" s="375">
        <v>8187</v>
      </c>
      <c r="B95" s="372" t="s">
        <v>254</v>
      </c>
      <c r="C95" s="372" t="s">
        <v>3972</v>
      </c>
      <c r="D95" s="372" t="s">
        <v>253</v>
      </c>
      <c r="E95" s="372" t="s">
        <v>3973</v>
      </c>
      <c r="F95" s="373" t="s">
        <v>3974</v>
      </c>
      <c r="G95" s="372" t="s">
        <v>93</v>
      </c>
      <c r="H95" s="374">
        <v>1.96</v>
      </c>
    </row>
    <row r="96" spans="1:8" x14ac:dyDescent="0.25">
      <c r="A96" s="375">
        <v>8188</v>
      </c>
      <c r="B96" s="372" t="s">
        <v>254</v>
      </c>
      <c r="C96" s="372" t="s">
        <v>3972</v>
      </c>
      <c r="D96" s="372" t="s">
        <v>255</v>
      </c>
      <c r="E96" s="372" t="s">
        <v>119</v>
      </c>
      <c r="F96" s="373" t="s">
        <v>3974</v>
      </c>
      <c r="G96" s="372" t="s">
        <v>93</v>
      </c>
      <c r="H96" s="374">
        <v>3.16</v>
      </c>
    </row>
    <row r="97" spans="1:8" x14ac:dyDescent="0.25">
      <c r="A97" s="375">
        <v>8189</v>
      </c>
      <c r="B97" s="372" t="s">
        <v>254</v>
      </c>
      <c r="C97" s="372" t="s">
        <v>3972</v>
      </c>
      <c r="D97" s="372" t="s">
        <v>256</v>
      </c>
      <c r="E97" s="372" t="s">
        <v>491</v>
      </c>
      <c r="F97" s="373" t="s">
        <v>3974</v>
      </c>
      <c r="G97" s="372" t="s">
        <v>93</v>
      </c>
      <c r="H97" s="374">
        <v>3.57</v>
      </c>
    </row>
    <row r="98" spans="1:8" x14ac:dyDescent="0.25">
      <c r="A98" s="375">
        <v>8190</v>
      </c>
      <c r="B98" s="372" t="s">
        <v>254</v>
      </c>
      <c r="C98" s="372" t="s">
        <v>3975</v>
      </c>
      <c r="D98" s="372" t="s">
        <v>3388</v>
      </c>
      <c r="E98" s="372" t="s">
        <v>3976</v>
      </c>
      <c r="F98" s="373" t="s">
        <v>3977</v>
      </c>
      <c r="G98" s="372" t="s">
        <v>93</v>
      </c>
      <c r="H98" s="374">
        <v>2.02</v>
      </c>
    </row>
    <row r="99" spans="1:8" x14ac:dyDescent="0.25">
      <c r="A99" s="375">
        <v>8191</v>
      </c>
      <c r="B99" s="372" t="s">
        <v>254</v>
      </c>
      <c r="C99" s="372" t="s">
        <v>3978</v>
      </c>
      <c r="D99" s="372" t="s">
        <v>3979</v>
      </c>
      <c r="E99" s="372" t="s">
        <v>3980</v>
      </c>
      <c r="F99" s="373" t="s">
        <v>3974</v>
      </c>
      <c r="G99" s="372" t="s">
        <v>93</v>
      </c>
      <c r="H99" s="374">
        <v>4.79</v>
      </c>
    </row>
    <row r="100" spans="1:8" x14ac:dyDescent="0.25">
      <c r="A100" s="375">
        <v>8192</v>
      </c>
      <c r="B100" s="372" t="s">
        <v>3981</v>
      </c>
      <c r="C100" s="372" t="s">
        <v>3982</v>
      </c>
      <c r="D100" s="372"/>
      <c r="E100" s="372" t="s">
        <v>3881</v>
      </c>
      <c r="F100" s="373" t="s">
        <v>3983</v>
      </c>
      <c r="G100" s="372" t="s">
        <v>93</v>
      </c>
      <c r="H100" s="374">
        <v>2.76</v>
      </c>
    </row>
    <row r="101" spans="1:8" ht="30" x14ac:dyDescent="0.25">
      <c r="A101" s="375">
        <v>8193</v>
      </c>
      <c r="B101" s="372" t="s">
        <v>3984</v>
      </c>
      <c r="C101" s="372" t="s">
        <v>3985</v>
      </c>
      <c r="D101" s="372" t="s">
        <v>3986</v>
      </c>
      <c r="E101" s="372" t="s">
        <v>3987</v>
      </c>
      <c r="F101" s="373"/>
      <c r="G101" s="372" t="s">
        <v>93</v>
      </c>
      <c r="H101" s="374">
        <v>116.1</v>
      </c>
    </row>
    <row r="102" spans="1:8" ht="30" x14ac:dyDescent="0.25">
      <c r="A102" s="376">
        <v>8194</v>
      </c>
      <c r="B102" s="372" t="s">
        <v>3984</v>
      </c>
      <c r="C102" s="372" t="s">
        <v>3988</v>
      </c>
      <c r="D102" s="372" t="s">
        <v>3989</v>
      </c>
      <c r="E102" s="372" t="s">
        <v>3990</v>
      </c>
      <c r="F102" s="373"/>
      <c r="G102" s="372" t="s">
        <v>93</v>
      </c>
      <c r="H102" s="374">
        <v>120.55</v>
      </c>
    </row>
    <row r="103" spans="1:8" ht="30" x14ac:dyDescent="0.25">
      <c r="A103" s="375">
        <v>8195</v>
      </c>
      <c r="B103" s="372" t="s">
        <v>267</v>
      </c>
      <c r="C103" s="372" t="s">
        <v>3991</v>
      </c>
      <c r="D103" s="372" t="s">
        <v>3992</v>
      </c>
      <c r="E103" s="372" t="s">
        <v>3965</v>
      </c>
      <c r="F103" s="373" t="s">
        <v>568</v>
      </c>
      <c r="G103" s="372" t="s">
        <v>93</v>
      </c>
      <c r="H103" s="374">
        <v>139.24</v>
      </c>
    </row>
    <row r="104" spans="1:8" ht="30" x14ac:dyDescent="0.25">
      <c r="A104" s="375">
        <v>8196</v>
      </c>
      <c r="B104" s="372" t="s">
        <v>267</v>
      </c>
      <c r="C104" s="372" t="s">
        <v>3993</v>
      </c>
      <c r="D104" s="372" t="s">
        <v>3992</v>
      </c>
      <c r="E104" s="372" t="s">
        <v>110</v>
      </c>
      <c r="F104" s="373" t="s">
        <v>568</v>
      </c>
      <c r="G104" s="372" t="s">
        <v>93</v>
      </c>
      <c r="H104" s="374">
        <v>158.04</v>
      </c>
    </row>
    <row r="105" spans="1:8" ht="30" x14ac:dyDescent="0.25">
      <c r="A105" s="375">
        <v>8197</v>
      </c>
      <c r="B105" s="372" t="s">
        <v>267</v>
      </c>
      <c r="C105" s="372" t="s">
        <v>3994</v>
      </c>
      <c r="D105" s="372" t="s">
        <v>3995</v>
      </c>
      <c r="E105" s="372" t="s">
        <v>272</v>
      </c>
      <c r="F105" s="373" t="s">
        <v>3996</v>
      </c>
      <c r="G105" s="372" t="s">
        <v>93</v>
      </c>
      <c r="H105" s="374">
        <v>193.89</v>
      </c>
    </row>
    <row r="106" spans="1:8" ht="30" x14ac:dyDescent="0.25">
      <c r="A106" s="375">
        <v>8198</v>
      </c>
      <c r="B106" s="372" t="s">
        <v>3997</v>
      </c>
      <c r="C106" s="372" t="s">
        <v>3998</v>
      </c>
      <c r="D106" s="372" t="s">
        <v>3999</v>
      </c>
      <c r="E106" s="372" t="s">
        <v>275</v>
      </c>
      <c r="F106" s="373"/>
      <c r="G106" s="372" t="s">
        <v>93</v>
      </c>
      <c r="H106" s="374">
        <v>229.05</v>
      </c>
    </row>
    <row r="107" spans="1:8" ht="45" x14ac:dyDescent="0.25">
      <c r="A107" s="375">
        <v>8199</v>
      </c>
      <c r="B107" s="372" t="s">
        <v>276</v>
      </c>
      <c r="C107" s="372" t="s">
        <v>4000</v>
      </c>
      <c r="D107" s="372" t="s">
        <v>4001</v>
      </c>
      <c r="E107" s="372" t="s">
        <v>3881</v>
      </c>
      <c r="F107" s="373" t="s">
        <v>4002</v>
      </c>
      <c r="G107" s="372" t="s">
        <v>93</v>
      </c>
      <c r="H107" s="374">
        <v>15.77</v>
      </c>
    </row>
    <row r="108" spans="1:8" ht="30" x14ac:dyDescent="0.25">
      <c r="A108" s="375">
        <v>8200</v>
      </c>
      <c r="B108" s="372" t="s">
        <v>278</v>
      </c>
      <c r="C108" s="372" t="s">
        <v>4003</v>
      </c>
      <c r="D108" s="372"/>
      <c r="E108" s="372" t="s">
        <v>3379</v>
      </c>
      <c r="F108" s="373"/>
      <c r="G108" s="372" t="s">
        <v>93</v>
      </c>
      <c r="H108" s="374">
        <v>42.15</v>
      </c>
    </row>
    <row r="109" spans="1:8" x14ac:dyDescent="0.25">
      <c r="A109" s="375">
        <v>8201</v>
      </c>
      <c r="B109" s="372" t="s">
        <v>278</v>
      </c>
      <c r="C109" s="372" t="s">
        <v>4004</v>
      </c>
      <c r="D109" s="372" t="s">
        <v>280</v>
      </c>
      <c r="E109" s="372" t="s">
        <v>3959</v>
      </c>
      <c r="F109" s="373"/>
      <c r="G109" s="372" t="s">
        <v>93</v>
      </c>
      <c r="H109" s="374">
        <v>55.16</v>
      </c>
    </row>
    <row r="110" spans="1:8" ht="30" x14ac:dyDescent="0.25">
      <c r="A110" s="375">
        <v>8202</v>
      </c>
      <c r="B110" s="372" t="s">
        <v>278</v>
      </c>
      <c r="C110" s="372" t="s">
        <v>4005</v>
      </c>
      <c r="D110" s="372" t="s">
        <v>409</v>
      </c>
      <c r="E110" s="372" t="s">
        <v>129</v>
      </c>
      <c r="F110" s="373" t="s">
        <v>3841</v>
      </c>
      <c r="G110" s="372" t="s">
        <v>93</v>
      </c>
      <c r="H110" s="374">
        <v>68.02</v>
      </c>
    </row>
    <row r="111" spans="1:8" ht="30" x14ac:dyDescent="0.25">
      <c r="A111" s="375">
        <v>8203</v>
      </c>
      <c r="B111" s="372" t="s">
        <v>278</v>
      </c>
      <c r="C111" s="372" t="s">
        <v>4006</v>
      </c>
      <c r="D111" s="372" t="s">
        <v>409</v>
      </c>
      <c r="E111" s="372" t="s">
        <v>285</v>
      </c>
      <c r="F111" s="373" t="s">
        <v>3841</v>
      </c>
      <c r="G111" s="372" t="s">
        <v>93</v>
      </c>
      <c r="H111" s="374">
        <v>72.28</v>
      </c>
    </row>
    <row r="112" spans="1:8" ht="30" x14ac:dyDescent="0.25">
      <c r="A112" s="376">
        <v>8204</v>
      </c>
      <c r="B112" s="372" t="s">
        <v>278</v>
      </c>
      <c r="C112" s="372" t="s">
        <v>4007</v>
      </c>
      <c r="D112" s="372" t="s">
        <v>4008</v>
      </c>
      <c r="E112" s="372" t="s">
        <v>4009</v>
      </c>
      <c r="F112" s="373"/>
      <c r="G112" s="372" t="s">
        <v>93</v>
      </c>
      <c r="H112" s="374">
        <v>137.84</v>
      </c>
    </row>
    <row r="113" spans="1:8" ht="45" x14ac:dyDescent="0.25">
      <c r="A113" s="375">
        <v>8208</v>
      </c>
      <c r="B113" s="372" t="s">
        <v>3393</v>
      </c>
      <c r="C113" s="372" t="s">
        <v>4010</v>
      </c>
      <c r="D113" s="372" t="s">
        <v>4011</v>
      </c>
      <c r="E113" s="372" t="s">
        <v>3987</v>
      </c>
      <c r="F113" s="373"/>
      <c r="G113" s="372" t="s">
        <v>93</v>
      </c>
      <c r="H113" s="374">
        <v>197.06</v>
      </c>
    </row>
    <row r="114" spans="1:8" x14ac:dyDescent="0.25">
      <c r="A114" s="375">
        <v>8209</v>
      </c>
      <c r="B114" s="372" t="s">
        <v>289</v>
      </c>
      <c r="C114" s="372" t="s">
        <v>4012</v>
      </c>
      <c r="D114" s="372" t="s">
        <v>4013</v>
      </c>
      <c r="E114" s="372" t="s">
        <v>4014</v>
      </c>
      <c r="F114" s="373"/>
      <c r="G114" s="372" t="s">
        <v>93</v>
      </c>
      <c r="H114" s="374">
        <v>94.2</v>
      </c>
    </row>
    <row r="115" spans="1:8" ht="30" x14ac:dyDescent="0.25">
      <c r="A115" s="375">
        <v>8210</v>
      </c>
      <c r="B115" s="372" t="s">
        <v>292</v>
      </c>
      <c r="C115" s="372" t="s">
        <v>4015</v>
      </c>
      <c r="D115" s="372" t="s">
        <v>293</v>
      </c>
      <c r="E115" s="372" t="s">
        <v>420</v>
      </c>
      <c r="F115" s="373" t="s">
        <v>4016</v>
      </c>
      <c r="G115" s="372" t="s">
        <v>93</v>
      </c>
      <c r="H115" s="374">
        <v>129.08000000000001</v>
      </c>
    </row>
    <row r="116" spans="1:8" ht="30" x14ac:dyDescent="0.25">
      <c r="A116" s="375">
        <v>8211</v>
      </c>
      <c r="B116" s="372" t="s">
        <v>292</v>
      </c>
      <c r="C116" s="372" t="s">
        <v>4017</v>
      </c>
      <c r="D116" s="372" t="s">
        <v>296</v>
      </c>
      <c r="E116" s="372" t="s">
        <v>297</v>
      </c>
      <c r="F116" s="373" t="s">
        <v>4016</v>
      </c>
      <c r="G116" s="372" t="s">
        <v>93</v>
      </c>
      <c r="H116" s="374">
        <v>189.13</v>
      </c>
    </row>
    <row r="117" spans="1:8" ht="45" x14ac:dyDescent="0.25">
      <c r="A117" s="375">
        <v>8212</v>
      </c>
      <c r="B117" s="372" t="s">
        <v>4018</v>
      </c>
      <c r="C117" s="372" t="s">
        <v>4019</v>
      </c>
      <c r="D117" s="372" t="s">
        <v>4020</v>
      </c>
      <c r="E117" s="372" t="s">
        <v>4021</v>
      </c>
      <c r="F117" s="373"/>
      <c r="G117" s="372" t="s">
        <v>93</v>
      </c>
      <c r="H117" s="374">
        <v>121.14</v>
      </c>
    </row>
    <row r="118" spans="1:8" x14ac:dyDescent="0.25">
      <c r="A118" s="375">
        <v>8218</v>
      </c>
      <c r="B118" s="372" t="s">
        <v>3397</v>
      </c>
      <c r="C118" s="372" t="s">
        <v>3398</v>
      </c>
      <c r="D118" s="372"/>
      <c r="E118" s="372" t="s">
        <v>3959</v>
      </c>
      <c r="F118" s="373" t="s">
        <v>4022</v>
      </c>
      <c r="G118" s="372" t="s">
        <v>93</v>
      </c>
      <c r="H118" s="374">
        <v>73.819999999999993</v>
      </c>
    </row>
    <row r="119" spans="1:8" ht="30" x14ac:dyDescent="0.25">
      <c r="A119" s="375">
        <v>8219</v>
      </c>
      <c r="B119" s="372" t="s">
        <v>3400</v>
      </c>
      <c r="C119" s="372" t="s">
        <v>4023</v>
      </c>
      <c r="D119" s="372"/>
      <c r="E119" s="372" t="s">
        <v>4024</v>
      </c>
      <c r="F119" s="373"/>
      <c r="G119" s="372" t="s">
        <v>93</v>
      </c>
      <c r="H119" s="374">
        <v>64.05</v>
      </c>
    </row>
    <row r="120" spans="1:8" ht="45" x14ac:dyDescent="0.25">
      <c r="A120" s="375">
        <v>8220</v>
      </c>
      <c r="B120" s="372" t="s">
        <v>4025</v>
      </c>
      <c r="C120" s="372" t="s">
        <v>4026</v>
      </c>
      <c r="D120" s="372"/>
      <c r="E120" s="372" t="s">
        <v>91</v>
      </c>
      <c r="F120" s="373"/>
      <c r="G120" s="372" t="s">
        <v>93</v>
      </c>
      <c r="H120" s="374">
        <v>43.36</v>
      </c>
    </row>
    <row r="121" spans="1:8" ht="30" x14ac:dyDescent="0.25">
      <c r="A121" s="375">
        <v>8221</v>
      </c>
      <c r="B121" s="372" t="s">
        <v>4027</v>
      </c>
      <c r="C121" s="372" t="s">
        <v>4028</v>
      </c>
      <c r="D121" s="372" t="s">
        <v>4029</v>
      </c>
      <c r="E121" s="372" t="s">
        <v>301</v>
      </c>
      <c r="F121" s="373" t="s">
        <v>4030</v>
      </c>
      <c r="G121" s="372" t="s">
        <v>93</v>
      </c>
      <c r="H121" s="374">
        <v>30.51</v>
      </c>
    </row>
    <row r="122" spans="1:8" ht="30" x14ac:dyDescent="0.25">
      <c r="A122" s="376">
        <v>8222</v>
      </c>
      <c r="B122" s="372" t="s">
        <v>4031</v>
      </c>
      <c r="C122" s="372" t="s">
        <v>4032</v>
      </c>
      <c r="D122" s="372" t="s">
        <v>4033</v>
      </c>
      <c r="E122" s="372" t="s">
        <v>758</v>
      </c>
      <c r="F122" s="373"/>
      <c r="G122" s="372" t="s">
        <v>93</v>
      </c>
      <c r="H122" s="374">
        <v>64.73</v>
      </c>
    </row>
    <row r="123" spans="1:8" ht="30" x14ac:dyDescent="0.25">
      <c r="A123" s="375">
        <v>8223</v>
      </c>
      <c r="B123" s="372" t="s">
        <v>4034</v>
      </c>
      <c r="C123" s="372" t="s">
        <v>4035</v>
      </c>
      <c r="D123" s="372" t="s">
        <v>4036</v>
      </c>
      <c r="E123" s="372" t="s">
        <v>515</v>
      </c>
      <c r="F123" s="373"/>
      <c r="G123" s="372" t="s">
        <v>93</v>
      </c>
      <c r="H123" s="374">
        <v>122.99</v>
      </c>
    </row>
    <row r="124" spans="1:8" ht="30" x14ac:dyDescent="0.25">
      <c r="A124" s="375">
        <v>8224</v>
      </c>
      <c r="B124" s="372" t="s">
        <v>3406</v>
      </c>
      <c r="C124" s="372" t="s">
        <v>4037</v>
      </c>
      <c r="D124" s="372" t="s">
        <v>4038</v>
      </c>
      <c r="E124" s="372" t="s">
        <v>101</v>
      </c>
      <c r="F124" s="373" t="s">
        <v>4039</v>
      </c>
      <c r="G124" s="372" t="s">
        <v>93</v>
      </c>
      <c r="H124" s="374">
        <v>155.03</v>
      </c>
    </row>
    <row r="125" spans="1:8" ht="30" x14ac:dyDescent="0.25">
      <c r="A125" s="375">
        <v>8225</v>
      </c>
      <c r="B125" s="372" t="s">
        <v>305</v>
      </c>
      <c r="C125" s="372" t="s">
        <v>4040</v>
      </c>
      <c r="D125" s="372"/>
      <c r="E125" s="372" t="s">
        <v>286</v>
      </c>
      <c r="F125" s="373"/>
      <c r="G125" s="372" t="s">
        <v>93</v>
      </c>
      <c r="H125" s="374">
        <v>227.07</v>
      </c>
    </row>
    <row r="126" spans="1:8" x14ac:dyDescent="0.25">
      <c r="A126" s="375">
        <v>8226</v>
      </c>
      <c r="B126" s="372" t="s">
        <v>305</v>
      </c>
      <c r="C126" s="372" t="s">
        <v>4041</v>
      </c>
      <c r="D126" s="372"/>
      <c r="E126" s="372" t="s">
        <v>4042</v>
      </c>
      <c r="F126" s="373"/>
      <c r="G126" s="372" t="s">
        <v>93</v>
      </c>
      <c r="H126" s="374">
        <v>281.94</v>
      </c>
    </row>
    <row r="127" spans="1:8" x14ac:dyDescent="0.25">
      <c r="A127" s="375">
        <v>8227</v>
      </c>
      <c r="B127" s="372" t="s">
        <v>305</v>
      </c>
      <c r="C127" s="372" t="s">
        <v>4043</v>
      </c>
      <c r="D127" s="372"/>
      <c r="E127" s="372" t="s">
        <v>723</v>
      </c>
      <c r="F127" s="373"/>
      <c r="G127" s="372" t="s">
        <v>93</v>
      </c>
      <c r="H127" s="374">
        <v>463.02</v>
      </c>
    </row>
    <row r="128" spans="1:8" ht="30" x14ac:dyDescent="0.25">
      <c r="A128" s="375">
        <v>8228</v>
      </c>
      <c r="B128" s="372" t="s">
        <v>4044</v>
      </c>
      <c r="C128" s="372" t="s">
        <v>4045</v>
      </c>
      <c r="D128" s="372" t="s">
        <v>4046</v>
      </c>
      <c r="E128" s="372" t="s">
        <v>3881</v>
      </c>
      <c r="F128" s="373" t="s">
        <v>3410</v>
      </c>
      <c r="G128" s="372" t="s">
        <v>93</v>
      </c>
      <c r="H128" s="374">
        <v>16.07</v>
      </c>
    </row>
    <row r="129" spans="1:8" ht="30" x14ac:dyDescent="0.25">
      <c r="A129" s="375">
        <v>8229</v>
      </c>
      <c r="B129" s="372" t="s">
        <v>4047</v>
      </c>
      <c r="C129" s="372" t="s">
        <v>4048</v>
      </c>
      <c r="D129" s="372"/>
      <c r="E129" s="372" t="s">
        <v>3881</v>
      </c>
      <c r="F129" s="373"/>
      <c r="G129" s="372" t="s">
        <v>93</v>
      </c>
      <c r="H129" s="374">
        <v>25.54</v>
      </c>
    </row>
    <row r="130" spans="1:8" ht="45" x14ac:dyDescent="0.25">
      <c r="A130" s="375">
        <v>8240</v>
      </c>
      <c r="B130" s="372" t="s">
        <v>312</v>
      </c>
      <c r="C130" s="372" t="s">
        <v>4049</v>
      </c>
      <c r="D130" s="372"/>
      <c r="E130" s="372" t="s">
        <v>95</v>
      </c>
      <c r="F130" s="373"/>
      <c r="G130" s="372" t="s">
        <v>93</v>
      </c>
      <c r="H130" s="374">
        <v>22.98</v>
      </c>
    </row>
    <row r="131" spans="1:8" ht="45" x14ac:dyDescent="0.25">
      <c r="A131" s="375">
        <v>8241</v>
      </c>
      <c r="B131" s="372" t="s">
        <v>312</v>
      </c>
      <c r="C131" s="372" t="s">
        <v>4050</v>
      </c>
      <c r="D131" s="372"/>
      <c r="E131" s="372" t="s">
        <v>496</v>
      </c>
      <c r="F131" s="373"/>
      <c r="G131" s="372" t="s">
        <v>93</v>
      </c>
      <c r="H131" s="374">
        <v>29.63</v>
      </c>
    </row>
    <row r="132" spans="1:8" ht="45" x14ac:dyDescent="0.25">
      <c r="A132" s="376">
        <v>8242</v>
      </c>
      <c r="B132" s="372" t="s">
        <v>312</v>
      </c>
      <c r="C132" s="372" t="s">
        <v>4051</v>
      </c>
      <c r="D132" s="372"/>
      <c r="E132" s="372" t="s">
        <v>303</v>
      </c>
      <c r="F132" s="373"/>
      <c r="G132" s="372" t="s">
        <v>93</v>
      </c>
      <c r="H132" s="374">
        <v>61.22</v>
      </c>
    </row>
    <row r="133" spans="1:8" ht="30" x14ac:dyDescent="0.25">
      <c r="A133" s="375">
        <v>8250</v>
      </c>
      <c r="B133" s="372" t="s">
        <v>4052</v>
      </c>
      <c r="C133" s="372" t="s">
        <v>4053</v>
      </c>
      <c r="D133" s="372"/>
      <c r="E133" s="372" t="s">
        <v>303</v>
      </c>
      <c r="F133" s="373"/>
      <c r="G133" s="372" t="s">
        <v>93</v>
      </c>
      <c r="H133" s="374">
        <v>114.27</v>
      </c>
    </row>
    <row r="134" spans="1:8" ht="30" x14ac:dyDescent="0.25">
      <c r="A134" s="375">
        <v>8251</v>
      </c>
      <c r="B134" s="372" t="s">
        <v>4052</v>
      </c>
      <c r="C134" s="372" t="s">
        <v>4054</v>
      </c>
      <c r="D134" s="372" t="s">
        <v>4055</v>
      </c>
      <c r="E134" s="372" t="s">
        <v>4056</v>
      </c>
      <c r="F134" s="373"/>
      <c r="G134" s="372" t="s">
        <v>93</v>
      </c>
      <c r="H134" s="374">
        <v>103.66</v>
      </c>
    </row>
    <row r="135" spans="1:8" ht="30" x14ac:dyDescent="0.25">
      <c r="A135" s="375">
        <v>8252</v>
      </c>
      <c r="B135" s="372" t="s">
        <v>4052</v>
      </c>
      <c r="C135" s="372" t="s">
        <v>4057</v>
      </c>
      <c r="D135" s="372"/>
      <c r="E135" s="372" t="s">
        <v>3935</v>
      </c>
      <c r="F135" s="373"/>
      <c r="G135" s="372" t="s">
        <v>93</v>
      </c>
      <c r="H135" s="374">
        <v>125.64</v>
      </c>
    </row>
    <row r="136" spans="1:8" ht="30" x14ac:dyDescent="0.25">
      <c r="A136" s="375">
        <v>8253</v>
      </c>
      <c r="B136" s="372" t="s">
        <v>4052</v>
      </c>
      <c r="C136" s="372" t="s">
        <v>4058</v>
      </c>
      <c r="D136" s="372" t="s">
        <v>4059</v>
      </c>
      <c r="E136" s="372" t="s">
        <v>103</v>
      </c>
      <c r="F136" s="373"/>
      <c r="G136" s="372" t="s">
        <v>93</v>
      </c>
      <c r="H136" s="374">
        <v>199.6</v>
      </c>
    </row>
    <row r="137" spans="1:8" ht="30" x14ac:dyDescent="0.25">
      <c r="A137" s="375">
        <v>8254</v>
      </c>
      <c r="B137" s="372" t="s">
        <v>4052</v>
      </c>
      <c r="C137" s="372" t="s">
        <v>4060</v>
      </c>
      <c r="D137" s="372" t="s">
        <v>4061</v>
      </c>
      <c r="E137" s="372" t="s">
        <v>4062</v>
      </c>
      <c r="F137" s="373"/>
      <c r="G137" s="372" t="s">
        <v>93</v>
      </c>
      <c r="H137" s="374">
        <v>311.49</v>
      </c>
    </row>
    <row r="138" spans="1:8" ht="30" x14ac:dyDescent="0.25">
      <c r="A138" s="375">
        <v>8255</v>
      </c>
      <c r="B138" s="372" t="s">
        <v>4052</v>
      </c>
      <c r="C138" s="372" t="s">
        <v>4063</v>
      </c>
      <c r="D138" s="372" t="s">
        <v>4064</v>
      </c>
      <c r="E138" s="372" t="s">
        <v>3417</v>
      </c>
      <c r="F138" s="373" t="s">
        <v>4065</v>
      </c>
      <c r="G138" s="372" t="s">
        <v>93</v>
      </c>
      <c r="H138" s="374">
        <v>364.36</v>
      </c>
    </row>
    <row r="139" spans="1:8" ht="30" x14ac:dyDescent="0.25">
      <c r="A139" s="375">
        <v>8256</v>
      </c>
      <c r="B139" s="372" t="s">
        <v>4052</v>
      </c>
      <c r="C139" s="372" t="s">
        <v>4066</v>
      </c>
      <c r="D139" s="372" t="s">
        <v>4067</v>
      </c>
      <c r="E139" s="372" t="s">
        <v>319</v>
      </c>
      <c r="F139" s="373"/>
      <c r="G139" s="372" t="s">
        <v>93</v>
      </c>
      <c r="H139" s="374">
        <v>504.68</v>
      </c>
    </row>
    <row r="140" spans="1:8" ht="30" x14ac:dyDescent="0.25">
      <c r="A140" s="375">
        <v>8260</v>
      </c>
      <c r="B140" s="372" t="s">
        <v>4068</v>
      </c>
      <c r="C140" s="372" t="s">
        <v>4069</v>
      </c>
      <c r="D140" s="372" t="s">
        <v>4070</v>
      </c>
      <c r="E140" s="372" t="s">
        <v>291</v>
      </c>
      <c r="F140" s="373"/>
      <c r="G140" s="372" t="s">
        <v>93</v>
      </c>
      <c r="H140" s="374">
        <v>116.72</v>
      </c>
    </row>
    <row r="141" spans="1:8" ht="30" x14ac:dyDescent="0.25">
      <c r="A141" s="375">
        <v>8261</v>
      </c>
      <c r="B141" s="372" t="s">
        <v>4068</v>
      </c>
      <c r="C141" s="372" t="s">
        <v>4071</v>
      </c>
      <c r="D141" s="372" t="s">
        <v>4072</v>
      </c>
      <c r="E141" s="372" t="s">
        <v>4073</v>
      </c>
      <c r="F141" s="373"/>
      <c r="G141" s="372" t="s">
        <v>93</v>
      </c>
      <c r="H141" s="374">
        <v>178.87</v>
      </c>
    </row>
    <row r="142" spans="1:8" ht="30" x14ac:dyDescent="0.25">
      <c r="A142" s="376">
        <v>8262</v>
      </c>
      <c r="B142" s="372" t="s">
        <v>4068</v>
      </c>
      <c r="C142" s="372" t="s">
        <v>4074</v>
      </c>
      <c r="D142" s="372" t="s">
        <v>4075</v>
      </c>
      <c r="E142" s="372" t="s">
        <v>4076</v>
      </c>
      <c r="F142" s="373"/>
      <c r="G142" s="372" t="s">
        <v>93</v>
      </c>
      <c r="H142" s="374">
        <v>228.4</v>
      </c>
    </row>
    <row r="143" spans="1:8" ht="30" x14ac:dyDescent="0.25">
      <c r="A143" s="375">
        <v>8263</v>
      </c>
      <c r="B143" s="372" t="s">
        <v>4068</v>
      </c>
      <c r="C143" s="372" t="s">
        <v>4077</v>
      </c>
      <c r="D143" s="372"/>
      <c r="E143" s="372" t="s">
        <v>3418</v>
      </c>
      <c r="F143" s="373" t="s">
        <v>4065</v>
      </c>
      <c r="G143" s="372" t="s">
        <v>93</v>
      </c>
      <c r="H143" s="374">
        <v>390.77</v>
      </c>
    </row>
    <row r="144" spans="1:8" ht="30" x14ac:dyDescent="0.25">
      <c r="A144" s="375">
        <v>8269</v>
      </c>
      <c r="B144" s="372" t="s">
        <v>321</v>
      </c>
      <c r="C144" s="372" t="s">
        <v>4078</v>
      </c>
      <c r="D144" s="372" t="s">
        <v>4079</v>
      </c>
      <c r="E144" s="372" t="s">
        <v>3881</v>
      </c>
      <c r="F144" s="373" t="s">
        <v>4080</v>
      </c>
      <c r="G144" s="372" t="s">
        <v>93</v>
      </c>
      <c r="H144" s="374">
        <v>19.78</v>
      </c>
    </row>
    <row r="145" spans="1:8" ht="30" x14ac:dyDescent="0.25">
      <c r="A145" s="375">
        <v>8270</v>
      </c>
      <c r="B145" s="372" t="s">
        <v>323</v>
      </c>
      <c r="C145" s="372" t="s">
        <v>4081</v>
      </c>
      <c r="D145" s="372" t="s">
        <v>325</v>
      </c>
      <c r="E145" s="372" t="s">
        <v>3881</v>
      </c>
      <c r="F145" s="373" t="s">
        <v>326</v>
      </c>
      <c r="G145" s="372" t="s">
        <v>93</v>
      </c>
      <c r="H145" s="374">
        <v>3.85</v>
      </c>
    </row>
    <row r="146" spans="1:8" ht="30" x14ac:dyDescent="0.25">
      <c r="A146" s="375">
        <v>8271</v>
      </c>
      <c r="B146" s="372" t="s">
        <v>323</v>
      </c>
      <c r="C146" s="372" t="s">
        <v>4082</v>
      </c>
      <c r="D146" s="372" t="s">
        <v>327</v>
      </c>
      <c r="E146" s="372" t="s">
        <v>3881</v>
      </c>
      <c r="F146" s="373" t="s">
        <v>326</v>
      </c>
      <c r="G146" s="372" t="s">
        <v>93</v>
      </c>
      <c r="H146" s="374">
        <v>6.91</v>
      </c>
    </row>
    <row r="147" spans="1:8" ht="30" x14ac:dyDescent="0.25">
      <c r="A147" s="375">
        <v>8272</v>
      </c>
      <c r="B147" s="372" t="s">
        <v>323</v>
      </c>
      <c r="C147" s="372" t="s">
        <v>4083</v>
      </c>
      <c r="D147" s="372" t="s">
        <v>328</v>
      </c>
      <c r="E147" s="372" t="s">
        <v>3881</v>
      </c>
      <c r="F147" s="373" t="s">
        <v>326</v>
      </c>
      <c r="G147" s="372" t="s">
        <v>93</v>
      </c>
      <c r="H147" s="374">
        <v>10.42</v>
      </c>
    </row>
    <row r="148" spans="1:8" ht="30" x14ac:dyDescent="0.25">
      <c r="A148" s="375">
        <v>8273</v>
      </c>
      <c r="B148" s="372" t="s">
        <v>323</v>
      </c>
      <c r="C148" s="372" t="s">
        <v>4084</v>
      </c>
      <c r="D148" s="372" t="s">
        <v>329</v>
      </c>
      <c r="E148" s="372" t="s">
        <v>3881</v>
      </c>
      <c r="F148" s="373" t="s">
        <v>332</v>
      </c>
      <c r="G148" s="372" t="s">
        <v>93</v>
      </c>
      <c r="H148" s="374">
        <v>17.579999999999998</v>
      </c>
    </row>
    <row r="149" spans="1:8" ht="30" x14ac:dyDescent="0.25">
      <c r="A149" s="375">
        <v>8275</v>
      </c>
      <c r="B149" s="372" t="s">
        <v>330</v>
      </c>
      <c r="C149" s="372" t="s">
        <v>4085</v>
      </c>
      <c r="D149" s="372" t="s">
        <v>331</v>
      </c>
      <c r="E149" s="372" t="s">
        <v>3881</v>
      </c>
      <c r="F149" s="373" t="s">
        <v>332</v>
      </c>
      <c r="G149" s="372" t="s">
        <v>93</v>
      </c>
      <c r="H149" s="374">
        <v>3.37</v>
      </c>
    </row>
    <row r="150" spans="1:8" ht="30" x14ac:dyDescent="0.25">
      <c r="A150" s="375">
        <v>8276</v>
      </c>
      <c r="B150" s="372" t="s">
        <v>330</v>
      </c>
      <c r="C150" s="372" t="s">
        <v>4086</v>
      </c>
      <c r="D150" s="372" t="s">
        <v>424</v>
      </c>
      <c r="E150" s="372" t="s">
        <v>3881</v>
      </c>
      <c r="F150" s="373" t="s">
        <v>332</v>
      </c>
      <c r="G150" s="372" t="s">
        <v>93</v>
      </c>
      <c r="H150" s="374">
        <v>8.33</v>
      </c>
    </row>
    <row r="151" spans="1:8" ht="30" x14ac:dyDescent="0.25">
      <c r="A151" s="375">
        <v>8277</v>
      </c>
      <c r="B151" s="372" t="s">
        <v>330</v>
      </c>
      <c r="C151" s="372" t="s">
        <v>4087</v>
      </c>
      <c r="D151" s="372" t="s">
        <v>333</v>
      </c>
      <c r="E151" s="372" t="s">
        <v>3881</v>
      </c>
      <c r="F151" s="373" t="s">
        <v>332</v>
      </c>
      <c r="G151" s="372" t="s">
        <v>93</v>
      </c>
      <c r="H151" s="374">
        <v>11.38</v>
      </c>
    </row>
    <row r="152" spans="1:8" ht="30" x14ac:dyDescent="0.25">
      <c r="A152" s="376">
        <v>8278</v>
      </c>
      <c r="B152" s="372" t="s">
        <v>330</v>
      </c>
      <c r="C152" s="372" t="s">
        <v>4088</v>
      </c>
      <c r="D152" s="372" t="s">
        <v>334</v>
      </c>
      <c r="E152" s="372" t="s">
        <v>3881</v>
      </c>
      <c r="F152" s="373" t="s">
        <v>332</v>
      </c>
      <c r="G152" s="372" t="s">
        <v>93</v>
      </c>
      <c r="H152" s="374">
        <v>16.07</v>
      </c>
    </row>
    <row r="153" spans="1:8" ht="30" x14ac:dyDescent="0.25">
      <c r="A153" s="375">
        <v>8280</v>
      </c>
      <c r="B153" s="372" t="s">
        <v>335</v>
      </c>
      <c r="C153" s="372" t="s">
        <v>4089</v>
      </c>
      <c r="D153" s="372" t="s">
        <v>4090</v>
      </c>
      <c r="E153" s="372" t="s">
        <v>496</v>
      </c>
      <c r="F153" s="373" t="s">
        <v>4091</v>
      </c>
      <c r="G153" s="372" t="s">
        <v>93</v>
      </c>
      <c r="H153" s="374">
        <v>48.97</v>
      </c>
    </row>
    <row r="154" spans="1:8" ht="30" x14ac:dyDescent="0.25">
      <c r="A154" s="375">
        <v>8281</v>
      </c>
      <c r="B154" s="372" t="s">
        <v>335</v>
      </c>
      <c r="C154" s="372" t="s">
        <v>4092</v>
      </c>
      <c r="D154" s="372" t="s">
        <v>4093</v>
      </c>
      <c r="E154" s="372" t="s">
        <v>4094</v>
      </c>
      <c r="F154" s="373" t="s">
        <v>4091</v>
      </c>
      <c r="G154" s="372" t="s">
        <v>93</v>
      </c>
      <c r="H154" s="374">
        <v>96.16</v>
      </c>
    </row>
    <row r="155" spans="1:8" ht="30" x14ac:dyDescent="0.25">
      <c r="A155" s="375">
        <v>8282</v>
      </c>
      <c r="B155" s="372" t="s">
        <v>335</v>
      </c>
      <c r="C155" s="372" t="s">
        <v>4095</v>
      </c>
      <c r="D155" s="372" t="s">
        <v>4096</v>
      </c>
      <c r="E155" s="372" t="s">
        <v>4097</v>
      </c>
      <c r="F155" s="373" t="s">
        <v>4091</v>
      </c>
      <c r="G155" s="372" t="s">
        <v>93</v>
      </c>
      <c r="H155" s="374">
        <v>100.52</v>
      </c>
    </row>
    <row r="156" spans="1:8" ht="30" x14ac:dyDescent="0.25">
      <c r="A156" s="375">
        <v>8283</v>
      </c>
      <c r="B156" s="372" t="s">
        <v>335</v>
      </c>
      <c r="C156" s="372" t="s">
        <v>4098</v>
      </c>
      <c r="D156" s="372" t="s">
        <v>4099</v>
      </c>
      <c r="E156" s="372" t="s">
        <v>4100</v>
      </c>
      <c r="F156" s="373" t="s">
        <v>4091</v>
      </c>
      <c r="G156" s="372" t="s">
        <v>93</v>
      </c>
      <c r="H156" s="374">
        <v>162.85</v>
      </c>
    </row>
    <row r="157" spans="1:8" ht="30" x14ac:dyDescent="0.25">
      <c r="A157" s="375">
        <v>8284</v>
      </c>
      <c r="B157" s="372" t="s">
        <v>335</v>
      </c>
      <c r="C157" s="372" t="s">
        <v>4101</v>
      </c>
      <c r="D157" s="372" t="s">
        <v>4102</v>
      </c>
      <c r="E157" s="372" t="s">
        <v>4103</v>
      </c>
      <c r="F157" s="373" t="s">
        <v>4091</v>
      </c>
      <c r="G157" s="372" t="s">
        <v>93</v>
      </c>
      <c r="H157" s="374">
        <v>290.23</v>
      </c>
    </row>
    <row r="158" spans="1:8" x14ac:dyDescent="0.25">
      <c r="A158" s="375">
        <v>8285</v>
      </c>
      <c r="B158" s="372" t="s">
        <v>335</v>
      </c>
      <c r="C158" s="372" t="s">
        <v>4104</v>
      </c>
      <c r="D158" s="372" t="s">
        <v>4105</v>
      </c>
      <c r="E158" s="372" t="s">
        <v>4106</v>
      </c>
      <c r="F158" s="373" t="s">
        <v>4091</v>
      </c>
      <c r="G158" s="372" t="s">
        <v>93</v>
      </c>
      <c r="H158" s="374">
        <v>580.96</v>
      </c>
    </row>
    <row r="159" spans="1:8" ht="30" x14ac:dyDescent="0.25">
      <c r="A159" s="375">
        <v>8286</v>
      </c>
      <c r="B159" s="372" t="s">
        <v>335</v>
      </c>
      <c r="C159" s="372" t="s">
        <v>4107</v>
      </c>
      <c r="D159" s="372" t="s">
        <v>4108</v>
      </c>
      <c r="E159" s="372" t="s">
        <v>180</v>
      </c>
      <c r="F159" s="373" t="s">
        <v>4091</v>
      </c>
      <c r="G159" s="372" t="s">
        <v>93</v>
      </c>
      <c r="H159" s="374">
        <v>848.28</v>
      </c>
    </row>
    <row r="160" spans="1:8" ht="30" x14ac:dyDescent="0.25">
      <c r="A160" s="375">
        <v>8287</v>
      </c>
      <c r="B160" s="372" t="s">
        <v>4109</v>
      </c>
      <c r="C160" s="372" t="s">
        <v>4110</v>
      </c>
      <c r="D160" s="372" t="s">
        <v>4111</v>
      </c>
      <c r="E160" s="372" t="s">
        <v>4112</v>
      </c>
      <c r="F160" s="373" t="s">
        <v>4113</v>
      </c>
      <c r="G160" s="372" t="s">
        <v>93</v>
      </c>
      <c r="H160" s="374">
        <v>214.08</v>
      </c>
    </row>
    <row r="161" spans="1:8" ht="30" x14ac:dyDescent="0.25">
      <c r="A161" s="375">
        <v>8288</v>
      </c>
      <c r="B161" s="372" t="s">
        <v>4109</v>
      </c>
      <c r="C161" s="372" t="s">
        <v>4114</v>
      </c>
      <c r="D161" s="372" t="s">
        <v>4115</v>
      </c>
      <c r="E161" s="372" t="s">
        <v>420</v>
      </c>
      <c r="F161" s="373" t="s">
        <v>4113</v>
      </c>
      <c r="G161" s="372" t="s">
        <v>93</v>
      </c>
      <c r="H161" s="374">
        <v>253.26</v>
      </c>
    </row>
    <row r="162" spans="1:8" ht="30" x14ac:dyDescent="0.25">
      <c r="A162" s="376">
        <v>8289</v>
      </c>
      <c r="B162" s="372" t="s">
        <v>4109</v>
      </c>
      <c r="C162" s="372" t="s">
        <v>4116</v>
      </c>
      <c r="D162" s="372" t="s">
        <v>4117</v>
      </c>
      <c r="E162" s="372" t="s">
        <v>103</v>
      </c>
      <c r="F162" s="373" t="s">
        <v>4113</v>
      </c>
      <c r="G162" s="372" t="s">
        <v>93</v>
      </c>
      <c r="H162" s="374">
        <v>284.8</v>
      </c>
    </row>
    <row r="163" spans="1:8" ht="45" x14ac:dyDescent="0.25">
      <c r="A163" s="375">
        <v>8290</v>
      </c>
      <c r="B163" s="372" t="s">
        <v>351</v>
      </c>
      <c r="C163" s="372" t="s">
        <v>4118</v>
      </c>
      <c r="D163" s="372" t="s">
        <v>4119</v>
      </c>
      <c r="E163" s="372" t="s">
        <v>354</v>
      </c>
      <c r="F163" s="373"/>
      <c r="G163" s="372" t="s">
        <v>93</v>
      </c>
      <c r="H163" s="374">
        <v>5.77</v>
      </c>
    </row>
    <row r="164" spans="1:8" ht="30" x14ac:dyDescent="0.25">
      <c r="A164" s="375">
        <v>8300</v>
      </c>
      <c r="B164" s="372" t="s">
        <v>4120</v>
      </c>
      <c r="C164" s="372" t="s">
        <v>4121</v>
      </c>
      <c r="D164" s="372" t="s">
        <v>4122</v>
      </c>
      <c r="E164" s="372" t="s">
        <v>4123</v>
      </c>
      <c r="F164" s="373"/>
      <c r="G164" s="372" t="s">
        <v>93</v>
      </c>
      <c r="H164" s="374">
        <v>21.31</v>
      </c>
    </row>
    <row r="165" spans="1:8" x14ac:dyDescent="0.25">
      <c r="A165" s="375">
        <v>8301</v>
      </c>
      <c r="B165" s="372" t="s">
        <v>4120</v>
      </c>
      <c r="C165" s="372" t="s">
        <v>4124</v>
      </c>
      <c r="D165" s="372" t="s">
        <v>358</v>
      </c>
      <c r="E165" s="372" t="s">
        <v>4125</v>
      </c>
      <c r="F165" s="373"/>
      <c r="G165" s="372" t="s">
        <v>93</v>
      </c>
      <c r="H165" s="374">
        <v>26.47</v>
      </c>
    </row>
    <row r="166" spans="1:8" ht="30" x14ac:dyDescent="0.25">
      <c r="A166" s="375">
        <v>8302</v>
      </c>
      <c r="B166" s="372" t="s">
        <v>4120</v>
      </c>
      <c r="C166" s="372" t="s">
        <v>4126</v>
      </c>
      <c r="D166" s="372" t="s">
        <v>359</v>
      </c>
      <c r="E166" s="372" t="s">
        <v>138</v>
      </c>
      <c r="F166" s="373"/>
      <c r="G166" s="372" t="s">
        <v>93</v>
      </c>
      <c r="H166" s="374">
        <v>47.48</v>
      </c>
    </row>
    <row r="167" spans="1:8" ht="30" x14ac:dyDescent="0.25">
      <c r="A167" s="375">
        <v>8303</v>
      </c>
      <c r="B167" s="372" t="s">
        <v>4120</v>
      </c>
      <c r="C167" s="372" t="s">
        <v>4127</v>
      </c>
      <c r="D167" s="372" t="s">
        <v>4128</v>
      </c>
      <c r="E167" s="372" t="s">
        <v>362</v>
      </c>
      <c r="F167" s="373"/>
      <c r="G167" s="372" t="s">
        <v>93</v>
      </c>
      <c r="H167" s="374">
        <v>95.17</v>
      </c>
    </row>
    <row r="168" spans="1:8" ht="30" x14ac:dyDescent="0.25">
      <c r="A168" s="375">
        <v>8306</v>
      </c>
      <c r="B168" s="372" t="s">
        <v>4129</v>
      </c>
      <c r="C168" s="372" t="s">
        <v>4130</v>
      </c>
      <c r="D168" s="372" t="s">
        <v>3853</v>
      </c>
      <c r="E168" s="372" t="s">
        <v>497</v>
      </c>
      <c r="F168" s="373"/>
      <c r="G168" s="372" t="s">
        <v>93</v>
      </c>
      <c r="H168" s="374">
        <v>91.61</v>
      </c>
    </row>
    <row r="169" spans="1:8" ht="30" x14ac:dyDescent="0.25">
      <c r="A169" s="375">
        <v>8307</v>
      </c>
      <c r="B169" s="372" t="s">
        <v>4129</v>
      </c>
      <c r="C169" s="372" t="s">
        <v>4131</v>
      </c>
      <c r="D169" s="372" t="s">
        <v>4132</v>
      </c>
      <c r="E169" s="372" t="s">
        <v>497</v>
      </c>
      <c r="F169" s="373"/>
      <c r="G169" s="372" t="s">
        <v>93</v>
      </c>
      <c r="H169" s="374">
        <v>121.27</v>
      </c>
    </row>
    <row r="170" spans="1:8" ht="30" x14ac:dyDescent="0.25">
      <c r="A170" s="375">
        <v>8308</v>
      </c>
      <c r="B170" s="372" t="s">
        <v>4129</v>
      </c>
      <c r="C170" s="372" t="s">
        <v>4133</v>
      </c>
      <c r="D170" s="372" t="s">
        <v>308</v>
      </c>
      <c r="E170" s="372" t="s">
        <v>416</v>
      </c>
      <c r="F170" s="373" t="s">
        <v>4134</v>
      </c>
      <c r="G170" s="372" t="s">
        <v>93</v>
      </c>
      <c r="H170" s="374">
        <v>132.63999999999999</v>
      </c>
    </row>
    <row r="171" spans="1:8" ht="60" x14ac:dyDescent="0.25">
      <c r="A171" s="375">
        <v>8309</v>
      </c>
      <c r="B171" s="372" t="s">
        <v>3433</v>
      </c>
      <c r="C171" s="372" t="s">
        <v>4135</v>
      </c>
      <c r="D171" s="372"/>
      <c r="E171" s="372"/>
      <c r="F171" s="373"/>
      <c r="G171" s="372" t="s">
        <v>93</v>
      </c>
      <c r="H171" s="374">
        <v>4.37</v>
      </c>
    </row>
    <row r="172" spans="1:8" ht="30" x14ac:dyDescent="0.25">
      <c r="A172" s="376">
        <v>8310</v>
      </c>
      <c r="B172" s="372" t="s">
        <v>372</v>
      </c>
      <c r="C172" s="372" t="s">
        <v>4136</v>
      </c>
      <c r="D172" s="372" t="s">
        <v>374</v>
      </c>
      <c r="E172" s="372" t="s">
        <v>4137</v>
      </c>
      <c r="F172" s="373" t="s">
        <v>4138</v>
      </c>
      <c r="G172" s="372" t="s">
        <v>93</v>
      </c>
      <c r="H172" s="374">
        <v>4.8600000000000003</v>
      </c>
    </row>
    <row r="173" spans="1:8" ht="30" x14ac:dyDescent="0.25">
      <c r="A173" s="375">
        <v>8311</v>
      </c>
      <c r="B173" s="372" t="s">
        <v>372</v>
      </c>
      <c r="C173" s="372" t="s">
        <v>4139</v>
      </c>
      <c r="D173" s="372" t="s">
        <v>4140</v>
      </c>
      <c r="E173" s="372" t="s">
        <v>4141</v>
      </c>
      <c r="F173" s="373" t="s">
        <v>4138</v>
      </c>
      <c r="G173" s="372" t="s">
        <v>93</v>
      </c>
      <c r="H173" s="374">
        <v>14.57</v>
      </c>
    </row>
    <row r="174" spans="1:8" ht="30" x14ac:dyDescent="0.25">
      <c r="A174" s="375">
        <v>8312</v>
      </c>
      <c r="B174" s="372" t="s">
        <v>372</v>
      </c>
      <c r="C174" s="372" t="s">
        <v>4142</v>
      </c>
      <c r="D174" s="372" t="s">
        <v>4143</v>
      </c>
      <c r="E174" s="372">
        <v>47.5</v>
      </c>
      <c r="F174" s="373" t="s">
        <v>4138</v>
      </c>
      <c r="G174" s="372" t="s">
        <v>93</v>
      </c>
      <c r="H174" s="374">
        <v>24.2</v>
      </c>
    </row>
    <row r="175" spans="1:8" ht="30" x14ac:dyDescent="0.25">
      <c r="A175" s="375">
        <v>8313</v>
      </c>
      <c r="B175" s="372" t="s">
        <v>372</v>
      </c>
      <c r="C175" s="372" t="s">
        <v>4144</v>
      </c>
      <c r="D175" s="372" t="s">
        <v>378</v>
      </c>
      <c r="E175" s="372" t="s">
        <v>129</v>
      </c>
      <c r="F175" s="373" t="s">
        <v>4138</v>
      </c>
      <c r="G175" s="372" t="s">
        <v>93</v>
      </c>
      <c r="H175" s="374">
        <v>56.7</v>
      </c>
    </row>
    <row r="176" spans="1:8" ht="30" x14ac:dyDescent="0.25">
      <c r="A176" s="375">
        <v>8314</v>
      </c>
      <c r="B176" s="372" t="s">
        <v>372</v>
      </c>
      <c r="C176" s="372" t="s">
        <v>4145</v>
      </c>
      <c r="D176" s="372" t="s">
        <v>379</v>
      </c>
      <c r="E176" s="372" t="s">
        <v>109</v>
      </c>
      <c r="F176" s="373" t="s">
        <v>4138</v>
      </c>
      <c r="G176" s="372" t="s">
        <v>93</v>
      </c>
      <c r="H176" s="374">
        <v>85</v>
      </c>
    </row>
    <row r="177" spans="1:8" ht="30" x14ac:dyDescent="0.25">
      <c r="A177" s="375">
        <v>8315</v>
      </c>
      <c r="B177" s="372" t="s">
        <v>372</v>
      </c>
      <c r="C177" s="372" t="s">
        <v>4146</v>
      </c>
      <c r="D177" s="372" t="s">
        <v>380</v>
      </c>
      <c r="E177" s="372" t="s">
        <v>110</v>
      </c>
      <c r="F177" s="373" t="s">
        <v>4138</v>
      </c>
      <c r="G177" s="372" t="s">
        <v>93</v>
      </c>
      <c r="H177" s="374">
        <v>105.65</v>
      </c>
    </row>
    <row r="178" spans="1:8" ht="30" x14ac:dyDescent="0.25">
      <c r="A178" s="375">
        <v>8316</v>
      </c>
      <c r="B178" s="372" t="s">
        <v>372</v>
      </c>
      <c r="C178" s="372" t="s">
        <v>4147</v>
      </c>
      <c r="D178" s="372" t="s">
        <v>381</v>
      </c>
      <c r="E178" s="372" t="s">
        <v>4148</v>
      </c>
      <c r="F178" s="373" t="s">
        <v>4149</v>
      </c>
      <c r="G178" s="372" t="s">
        <v>93</v>
      </c>
      <c r="H178" s="374">
        <v>133.5</v>
      </c>
    </row>
    <row r="179" spans="1:8" ht="30" x14ac:dyDescent="0.25">
      <c r="A179" s="375">
        <v>8317</v>
      </c>
      <c r="B179" s="372" t="s">
        <v>372</v>
      </c>
      <c r="C179" s="372" t="s">
        <v>4150</v>
      </c>
      <c r="D179" s="372" t="s">
        <v>382</v>
      </c>
      <c r="E179" s="372" t="s">
        <v>499</v>
      </c>
      <c r="F179" s="373" t="s">
        <v>4149</v>
      </c>
      <c r="G179" s="372" t="s">
        <v>93</v>
      </c>
      <c r="H179" s="374">
        <v>154.19999999999999</v>
      </c>
    </row>
    <row r="180" spans="1:8" ht="30" x14ac:dyDescent="0.25">
      <c r="A180" s="375" t="s">
        <v>4151</v>
      </c>
      <c r="B180" s="372" t="s">
        <v>372</v>
      </c>
      <c r="C180" s="372" t="s">
        <v>4152</v>
      </c>
      <c r="D180" s="372" t="s">
        <v>4153</v>
      </c>
      <c r="E180" s="372" t="s">
        <v>306</v>
      </c>
      <c r="F180" s="373" t="s">
        <v>4149</v>
      </c>
      <c r="G180" s="372" t="s">
        <v>93</v>
      </c>
      <c r="H180" s="374">
        <v>200.52</v>
      </c>
    </row>
    <row r="181" spans="1:8" ht="30" x14ac:dyDescent="0.25">
      <c r="A181" s="375">
        <v>8318</v>
      </c>
      <c r="B181" s="372" t="s">
        <v>372</v>
      </c>
      <c r="C181" s="372" t="s">
        <v>4154</v>
      </c>
      <c r="D181" s="372" t="s">
        <v>4155</v>
      </c>
      <c r="E181" s="372" t="s">
        <v>107</v>
      </c>
      <c r="F181" s="373" t="s">
        <v>4149</v>
      </c>
      <c r="G181" s="372" t="s">
        <v>93</v>
      </c>
      <c r="H181" s="374">
        <v>249.54</v>
      </c>
    </row>
    <row r="182" spans="1:8" ht="30" x14ac:dyDescent="0.25">
      <c r="A182" s="376">
        <v>8319</v>
      </c>
      <c r="B182" s="372" t="s">
        <v>372</v>
      </c>
      <c r="C182" s="372" t="s">
        <v>4156</v>
      </c>
      <c r="D182" s="372" t="s">
        <v>4157</v>
      </c>
      <c r="E182" s="372" t="s">
        <v>221</v>
      </c>
      <c r="F182" s="373" t="s">
        <v>388</v>
      </c>
      <c r="G182" s="372" t="s">
        <v>93</v>
      </c>
      <c r="H182" s="374">
        <v>314.74</v>
      </c>
    </row>
    <row r="183" spans="1:8" ht="30" x14ac:dyDescent="0.25">
      <c r="A183" s="375">
        <v>8320</v>
      </c>
      <c r="B183" s="372" t="s">
        <v>372</v>
      </c>
      <c r="C183" s="372" t="s">
        <v>4158</v>
      </c>
      <c r="D183" s="372" t="s">
        <v>4159</v>
      </c>
      <c r="E183" s="372" t="s">
        <v>4160</v>
      </c>
      <c r="F183" s="373" t="s">
        <v>4161</v>
      </c>
      <c r="G183" s="372" t="s">
        <v>93</v>
      </c>
      <c r="H183" s="374">
        <v>586.29</v>
      </c>
    </row>
    <row r="184" spans="1:8" x14ac:dyDescent="0.25">
      <c r="A184" s="375">
        <v>8321</v>
      </c>
      <c r="B184" s="372" t="s">
        <v>372</v>
      </c>
      <c r="C184" s="372" t="s">
        <v>4162</v>
      </c>
      <c r="D184" s="372" t="s">
        <v>3441</v>
      </c>
      <c r="E184" s="372" t="s">
        <v>387</v>
      </c>
      <c r="F184" s="373"/>
      <c r="G184" s="372" t="s">
        <v>93</v>
      </c>
      <c r="H184" s="374">
        <v>686.16</v>
      </c>
    </row>
    <row r="185" spans="1:8" ht="30" x14ac:dyDescent="0.25">
      <c r="A185" s="375">
        <v>8322</v>
      </c>
      <c r="B185" s="372" t="s">
        <v>372</v>
      </c>
      <c r="C185" s="372" t="s">
        <v>4163</v>
      </c>
      <c r="D185" s="372" t="s">
        <v>3458</v>
      </c>
      <c r="E185" s="372" t="s">
        <v>345</v>
      </c>
      <c r="F185" s="373" t="s">
        <v>388</v>
      </c>
      <c r="G185" s="372" t="s">
        <v>93</v>
      </c>
      <c r="H185" s="374">
        <v>583.21</v>
      </c>
    </row>
    <row r="186" spans="1:8" ht="30" x14ac:dyDescent="0.25">
      <c r="A186" s="375">
        <v>8323</v>
      </c>
      <c r="B186" s="372" t="s">
        <v>372</v>
      </c>
      <c r="C186" s="372" t="s">
        <v>4164</v>
      </c>
      <c r="D186" s="372" t="s">
        <v>4165</v>
      </c>
      <c r="E186" s="372" t="s">
        <v>4160</v>
      </c>
      <c r="F186" s="373" t="s">
        <v>393</v>
      </c>
      <c r="G186" s="372" t="s">
        <v>93</v>
      </c>
      <c r="H186" s="374">
        <v>892.32</v>
      </c>
    </row>
    <row r="187" spans="1:8" ht="30" x14ac:dyDescent="0.25">
      <c r="A187" s="375">
        <v>8324</v>
      </c>
      <c r="B187" s="372" t="s">
        <v>372</v>
      </c>
      <c r="C187" s="372" t="s">
        <v>4158</v>
      </c>
      <c r="D187" s="372" t="s">
        <v>4159</v>
      </c>
      <c r="E187" s="372" t="s">
        <v>4166</v>
      </c>
      <c r="F187" s="373" t="s">
        <v>393</v>
      </c>
      <c r="G187" s="372" t="s">
        <v>93</v>
      </c>
      <c r="H187" s="374">
        <v>586.29</v>
      </c>
    </row>
    <row r="188" spans="1:8" ht="30" x14ac:dyDescent="0.25">
      <c r="A188" s="375">
        <v>8325</v>
      </c>
      <c r="B188" s="372" t="s">
        <v>372</v>
      </c>
      <c r="C188" s="372" t="s">
        <v>4167</v>
      </c>
      <c r="D188" s="372" t="s">
        <v>396</v>
      </c>
      <c r="E188" s="372" t="s">
        <v>496</v>
      </c>
      <c r="F188" s="373"/>
      <c r="G188" s="372" t="s">
        <v>93</v>
      </c>
      <c r="H188" s="374">
        <v>28.7</v>
      </c>
    </row>
    <row r="189" spans="1:8" ht="30" x14ac:dyDescent="0.25">
      <c r="A189" s="375">
        <v>8326</v>
      </c>
      <c r="B189" s="372" t="s">
        <v>372</v>
      </c>
      <c r="C189" s="372" t="s">
        <v>4168</v>
      </c>
      <c r="D189" s="372" t="s">
        <v>397</v>
      </c>
      <c r="E189" s="372" t="s">
        <v>233</v>
      </c>
      <c r="F189" s="373"/>
      <c r="G189" s="372" t="s">
        <v>93</v>
      </c>
      <c r="H189" s="374">
        <v>15.31</v>
      </c>
    </row>
    <row r="190" spans="1:8" ht="30" x14ac:dyDescent="0.25">
      <c r="A190" s="375">
        <v>8327</v>
      </c>
      <c r="B190" s="372" t="s">
        <v>372</v>
      </c>
      <c r="C190" s="372" t="s">
        <v>4169</v>
      </c>
      <c r="D190" s="372" t="s">
        <v>3446</v>
      </c>
      <c r="E190" s="372" t="s">
        <v>4170</v>
      </c>
      <c r="F190" s="373" t="s">
        <v>393</v>
      </c>
      <c r="G190" s="372" t="s">
        <v>93</v>
      </c>
      <c r="H190" s="374">
        <v>363.63</v>
      </c>
    </row>
    <row r="191" spans="1:8" ht="30" x14ac:dyDescent="0.25">
      <c r="A191" s="375">
        <v>8328</v>
      </c>
      <c r="B191" s="372" t="s">
        <v>372</v>
      </c>
      <c r="C191" s="372" t="s">
        <v>4171</v>
      </c>
      <c r="D191" s="372" t="s">
        <v>3456</v>
      </c>
      <c r="E191" s="372" t="s">
        <v>4172</v>
      </c>
      <c r="F191" s="373" t="s">
        <v>393</v>
      </c>
      <c r="G191" s="372" t="s">
        <v>93</v>
      </c>
      <c r="H191" s="374">
        <v>468.35</v>
      </c>
    </row>
    <row r="192" spans="1:8" ht="30" x14ac:dyDescent="0.25">
      <c r="A192" s="375">
        <v>8329</v>
      </c>
      <c r="B192" s="372" t="s">
        <v>372</v>
      </c>
      <c r="C192" s="372" t="s">
        <v>4163</v>
      </c>
      <c r="D192" s="372" t="s">
        <v>3458</v>
      </c>
      <c r="E192" s="372" t="s">
        <v>345</v>
      </c>
      <c r="F192" s="373" t="s">
        <v>393</v>
      </c>
      <c r="G192" s="372" t="s">
        <v>93</v>
      </c>
      <c r="H192" s="374">
        <v>583.21</v>
      </c>
    </row>
    <row r="193" spans="1:8" ht="30" x14ac:dyDescent="0.25">
      <c r="A193" s="375">
        <v>8320</v>
      </c>
      <c r="B193" s="372" t="s">
        <v>372</v>
      </c>
      <c r="C193" s="372" t="s">
        <v>4158</v>
      </c>
      <c r="D193" s="372" t="s">
        <v>4159</v>
      </c>
      <c r="E193" s="372" t="s">
        <v>4160</v>
      </c>
      <c r="F193" s="373" t="s">
        <v>4161</v>
      </c>
      <c r="G193" s="372" t="s">
        <v>93</v>
      </c>
      <c r="H193" s="374">
        <v>586.29</v>
      </c>
    </row>
    <row r="194" spans="1:8" x14ac:dyDescent="0.25">
      <c r="A194" s="375">
        <v>8321</v>
      </c>
      <c r="B194" s="372" t="s">
        <v>372</v>
      </c>
      <c r="C194" s="372" t="s">
        <v>4162</v>
      </c>
      <c r="D194" s="372" t="s">
        <v>3441</v>
      </c>
      <c r="E194" s="372" t="s">
        <v>387</v>
      </c>
      <c r="F194" s="373"/>
      <c r="G194" s="372" t="s">
        <v>93</v>
      </c>
      <c r="H194" s="374">
        <v>686.16</v>
      </c>
    </row>
    <row r="195" spans="1:8" ht="30" x14ac:dyDescent="0.25">
      <c r="A195" s="375">
        <v>8322</v>
      </c>
      <c r="B195" s="372" t="s">
        <v>372</v>
      </c>
      <c r="C195" s="372" t="s">
        <v>4163</v>
      </c>
      <c r="D195" s="372" t="s">
        <v>3458</v>
      </c>
      <c r="E195" s="372" t="s">
        <v>345</v>
      </c>
      <c r="F195" s="373" t="s">
        <v>388</v>
      </c>
      <c r="G195" s="372" t="s">
        <v>93</v>
      </c>
      <c r="H195" s="374">
        <v>583.21</v>
      </c>
    </row>
    <row r="196" spans="1:8" ht="30" x14ac:dyDescent="0.25">
      <c r="A196" s="375">
        <v>8323</v>
      </c>
      <c r="B196" s="372" t="s">
        <v>372</v>
      </c>
      <c r="C196" s="372" t="s">
        <v>4164</v>
      </c>
      <c r="D196" s="372" t="s">
        <v>4165</v>
      </c>
      <c r="E196" s="372" t="s">
        <v>4160</v>
      </c>
      <c r="F196" s="373" t="s">
        <v>393</v>
      </c>
      <c r="G196" s="372" t="s">
        <v>93</v>
      </c>
      <c r="H196" s="374">
        <v>892.32</v>
      </c>
    </row>
    <row r="197" spans="1:8" ht="30" x14ac:dyDescent="0.25">
      <c r="A197" s="375">
        <v>8324</v>
      </c>
      <c r="B197" s="372" t="s">
        <v>372</v>
      </c>
      <c r="C197" s="372" t="s">
        <v>4158</v>
      </c>
      <c r="D197" s="372" t="s">
        <v>4159</v>
      </c>
      <c r="E197" s="372" t="s">
        <v>4166</v>
      </c>
      <c r="F197" s="373" t="s">
        <v>393</v>
      </c>
      <c r="G197" s="372" t="s">
        <v>93</v>
      </c>
      <c r="H197" s="374">
        <v>586.29</v>
      </c>
    </row>
    <row r="198" spans="1:8" ht="30" x14ac:dyDescent="0.25">
      <c r="A198" s="375">
        <v>8325</v>
      </c>
      <c r="B198" s="372" t="s">
        <v>372</v>
      </c>
      <c r="C198" s="372" t="s">
        <v>4167</v>
      </c>
      <c r="D198" s="372" t="s">
        <v>396</v>
      </c>
      <c r="E198" s="372" t="s">
        <v>496</v>
      </c>
      <c r="F198" s="373"/>
      <c r="G198" s="372" t="s">
        <v>93</v>
      </c>
      <c r="H198" s="374">
        <v>28.7</v>
      </c>
    </row>
    <row r="199" spans="1:8" ht="30" x14ac:dyDescent="0.25">
      <c r="A199" s="375">
        <v>8326</v>
      </c>
      <c r="B199" s="372" t="s">
        <v>372</v>
      </c>
      <c r="C199" s="372" t="s">
        <v>4168</v>
      </c>
      <c r="D199" s="372" t="s">
        <v>397</v>
      </c>
      <c r="E199" s="372" t="s">
        <v>233</v>
      </c>
      <c r="F199" s="373"/>
      <c r="G199" s="372" t="s">
        <v>93</v>
      </c>
      <c r="H199" s="374">
        <v>15.31</v>
      </c>
    </row>
    <row r="200" spans="1:8" ht="30" x14ac:dyDescent="0.25">
      <c r="A200" s="375">
        <v>8327</v>
      </c>
      <c r="B200" s="372" t="s">
        <v>372</v>
      </c>
      <c r="C200" s="372" t="s">
        <v>4169</v>
      </c>
      <c r="D200" s="372" t="s">
        <v>3446</v>
      </c>
      <c r="E200" s="372" t="s">
        <v>4170</v>
      </c>
      <c r="F200" s="373" t="s">
        <v>393</v>
      </c>
      <c r="G200" s="372" t="s">
        <v>93</v>
      </c>
      <c r="H200" s="374">
        <v>363.63</v>
      </c>
    </row>
    <row r="201" spans="1:8" ht="30" x14ac:dyDescent="0.25">
      <c r="A201" s="375">
        <v>8328</v>
      </c>
      <c r="B201" s="372" t="s">
        <v>372</v>
      </c>
      <c r="C201" s="372" t="s">
        <v>4171</v>
      </c>
      <c r="D201" s="372" t="s">
        <v>3456</v>
      </c>
      <c r="E201" s="372" t="s">
        <v>4172</v>
      </c>
      <c r="F201" s="373" t="s">
        <v>393</v>
      </c>
      <c r="G201" s="372" t="s">
        <v>93</v>
      </c>
      <c r="H201" s="374">
        <v>468.35</v>
      </c>
    </row>
    <row r="202" spans="1:8" ht="30" x14ac:dyDescent="0.25">
      <c r="A202" s="376">
        <v>8329</v>
      </c>
      <c r="B202" s="372" t="s">
        <v>372</v>
      </c>
      <c r="C202" s="372" t="s">
        <v>4163</v>
      </c>
      <c r="D202" s="372" t="s">
        <v>3458</v>
      </c>
      <c r="E202" s="372" t="s">
        <v>345</v>
      </c>
      <c r="F202" s="373" t="s">
        <v>393</v>
      </c>
      <c r="G202" s="372" t="s">
        <v>93</v>
      </c>
      <c r="H202" s="374">
        <v>583.21</v>
      </c>
    </row>
    <row r="203" spans="1:8" ht="30" x14ac:dyDescent="0.25">
      <c r="A203" s="375">
        <v>8330</v>
      </c>
      <c r="B203" s="372" t="s">
        <v>398</v>
      </c>
      <c r="C203" s="372" t="s">
        <v>4173</v>
      </c>
      <c r="D203" s="372" t="s">
        <v>400</v>
      </c>
      <c r="E203" s="372" t="s">
        <v>242</v>
      </c>
      <c r="F203" s="373" t="s">
        <v>4174</v>
      </c>
      <c r="G203" s="372" t="s">
        <v>93</v>
      </c>
      <c r="H203" s="374">
        <v>75.12</v>
      </c>
    </row>
    <row r="204" spans="1:8" x14ac:dyDescent="0.25">
      <c r="A204" s="375">
        <v>8331</v>
      </c>
      <c r="B204" s="372" t="s">
        <v>398</v>
      </c>
      <c r="C204" s="372" t="s">
        <v>4175</v>
      </c>
      <c r="D204" s="372" t="s">
        <v>402</v>
      </c>
      <c r="E204" s="372" t="s">
        <v>101</v>
      </c>
      <c r="F204" s="373" t="s">
        <v>4176</v>
      </c>
      <c r="G204" s="372" t="s">
        <v>93</v>
      </c>
      <c r="H204" s="374">
        <v>116.57</v>
      </c>
    </row>
    <row r="205" spans="1:8" x14ac:dyDescent="0.25">
      <c r="A205" s="375">
        <v>8332</v>
      </c>
      <c r="B205" s="372" t="s">
        <v>398</v>
      </c>
      <c r="C205" s="372" t="s">
        <v>4177</v>
      </c>
      <c r="D205" s="372" t="s">
        <v>403</v>
      </c>
      <c r="E205" s="372" t="s">
        <v>4178</v>
      </c>
      <c r="F205" s="373" t="s">
        <v>4176</v>
      </c>
      <c r="G205" s="372" t="s">
        <v>93</v>
      </c>
      <c r="H205" s="374">
        <v>164.35</v>
      </c>
    </row>
    <row r="206" spans="1:8" x14ac:dyDescent="0.25">
      <c r="A206" s="375">
        <v>8334</v>
      </c>
      <c r="B206" s="372" t="s">
        <v>398</v>
      </c>
      <c r="C206" s="372" t="s">
        <v>4179</v>
      </c>
      <c r="D206" s="372" t="s">
        <v>4180</v>
      </c>
      <c r="E206" s="372" t="s">
        <v>143</v>
      </c>
      <c r="F206" s="373" t="s">
        <v>4176</v>
      </c>
      <c r="G206" s="372" t="s">
        <v>93</v>
      </c>
      <c r="H206" s="374">
        <v>167.74</v>
      </c>
    </row>
    <row r="207" spans="1:8" ht="30" x14ac:dyDescent="0.25">
      <c r="A207" s="375">
        <v>8350</v>
      </c>
      <c r="B207" s="372" t="s">
        <v>405</v>
      </c>
      <c r="C207" s="372" t="s">
        <v>4181</v>
      </c>
      <c r="D207" s="372" t="s">
        <v>4182</v>
      </c>
      <c r="E207" s="372" t="s">
        <v>3881</v>
      </c>
      <c r="F207" s="373" t="s">
        <v>4183</v>
      </c>
      <c r="G207" s="372" t="s">
        <v>93</v>
      </c>
      <c r="H207" s="374">
        <v>0.15</v>
      </c>
    </row>
    <row r="208" spans="1:8" ht="30" x14ac:dyDescent="0.25">
      <c r="A208" s="375">
        <v>8351</v>
      </c>
      <c r="B208" s="372" t="s">
        <v>405</v>
      </c>
      <c r="C208" s="372" t="s">
        <v>4184</v>
      </c>
      <c r="D208" s="372" t="s">
        <v>4185</v>
      </c>
      <c r="E208" s="372" t="s">
        <v>3881</v>
      </c>
      <c r="F208" s="373" t="s">
        <v>4183</v>
      </c>
      <c r="G208" s="372" t="s">
        <v>93</v>
      </c>
      <c r="H208" s="374">
        <v>0.23</v>
      </c>
    </row>
    <row r="209" spans="1:8" ht="30" x14ac:dyDescent="0.25">
      <c r="A209" s="375">
        <v>8352</v>
      </c>
      <c r="B209" s="372" t="s">
        <v>405</v>
      </c>
      <c r="C209" s="372" t="s">
        <v>4186</v>
      </c>
      <c r="D209" s="372" t="s">
        <v>4187</v>
      </c>
      <c r="E209" s="372" t="s">
        <v>3881</v>
      </c>
      <c r="F209" s="373" t="s">
        <v>4183</v>
      </c>
      <c r="G209" s="372" t="s">
        <v>93</v>
      </c>
      <c r="H209" s="374">
        <v>0.6</v>
      </c>
    </row>
    <row r="210" spans="1:8" x14ac:dyDescent="0.25">
      <c r="A210" s="375">
        <v>8353</v>
      </c>
      <c r="B210" s="372" t="s">
        <v>405</v>
      </c>
      <c r="C210" s="372" t="s">
        <v>4188</v>
      </c>
      <c r="D210" s="372" t="s">
        <v>4189</v>
      </c>
      <c r="E210" s="372" t="s">
        <v>3881</v>
      </c>
      <c r="F210" s="373" t="s">
        <v>4183</v>
      </c>
      <c r="G210" s="372" t="s">
        <v>93</v>
      </c>
      <c r="H210" s="374">
        <v>0.66</v>
      </c>
    </row>
    <row r="211" spans="1:8" ht="30" x14ac:dyDescent="0.25">
      <c r="A211" s="375">
        <v>8354</v>
      </c>
      <c r="B211" s="372" t="s">
        <v>405</v>
      </c>
      <c r="C211" s="372" t="s">
        <v>4190</v>
      </c>
      <c r="D211" s="372" t="s">
        <v>4191</v>
      </c>
      <c r="E211" s="372" t="s">
        <v>3881</v>
      </c>
      <c r="F211" s="373" t="s">
        <v>4183</v>
      </c>
      <c r="G211" s="372" t="s">
        <v>93</v>
      </c>
      <c r="H211" s="374">
        <v>0.97</v>
      </c>
    </row>
    <row r="212" spans="1:8" ht="30" x14ac:dyDescent="0.25">
      <c r="A212" s="376">
        <v>8355</v>
      </c>
      <c r="B212" s="372" t="s">
        <v>405</v>
      </c>
      <c r="C212" s="372" t="s">
        <v>4192</v>
      </c>
      <c r="D212" s="372" t="s">
        <v>4193</v>
      </c>
      <c r="E212" s="372" t="s">
        <v>3881</v>
      </c>
      <c r="F212" s="373" t="s">
        <v>4183</v>
      </c>
      <c r="G212" s="372" t="s">
        <v>93</v>
      </c>
      <c r="H212" s="374">
        <v>1.8</v>
      </c>
    </row>
    <row r="213" spans="1:8" ht="30" x14ac:dyDescent="0.25">
      <c r="A213" s="375">
        <v>8356</v>
      </c>
      <c r="B213" s="372" t="s">
        <v>410</v>
      </c>
      <c r="C213" s="372" t="s">
        <v>4194</v>
      </c>
      <c r="D213" s="372" t="s">
        <v>4195</v>
      </c>
      <c r="E213" s="372" t="s">
        <v>3881</v>
      </c>
      <c r="F213" s="373" t="s">
        <v>4183</v>
      </c>
      <c r="G213" s="372" t="s">
        <v>93</v>
      </c>
      <c r="H213" s="374">
        <v>0.28000000000000003</v>
      </c>
    </row>
    <row r="214" spans="1:8" ht="30" x14ac:dyDescent="0.25">
      <c r="A214" s="375">
        <v>8357</v>
      </c>
      <c r="B214" s="372" t="s">
        <v>410</v>
      </c>
      <c r="C214" s="372" t="s">
        <v>4196</v>
      </c>
      <c r="D214" s="372" t="s">
        <v>4197</v>
      </c>
      <c r="E214" s="372" t="s">
        <v>3881</v>
      </c>
      <c r="F214" s="373" t="s">
        <v>4183</v>
      </c>
      <c r="G214" s="372" t="s">
        <v>93</v>
      </c>
      <c r="H214" s="374">
        <v>0.32</v>
      </c>
    </row>
    <row r="215" spans="1:8" ht="30" x14ac:dyDescent="0.25">
      <c r="A215" s="375">
        <v>8358</v>
      </c>
      <c r="B215" s="372" t="s">
        <v>410</v>
      </c>
      <c r="C215" s="372" t="s">
        <v>4198</v>
      </c>
      <c r="D215" s="372" t="s">
        <v>4199</v>
      </c>
      <c r="E215" s="372" t="s">
        <v>3881</v>
      </c>
      <c r="F215" s="373" t="s">
        <v>4183</v>
      </c>
      <c r="G215" s="372" t="s">
        <v>93</v>
      </c>
      <c r="H215" s="374">
        <v>1.1100000000000001</v>
      </c>
    </row>
    <row r="216" spans="1:8" x14ac:dyDescent="0.25">
      <c r="A216" s="375">
        <v>8359</v>
      </c>
      <c r="B216" s="372" t="s">
        <v>410</v>
      </c>
      <c r="C216" s="372" t="s">
        <v>4200</v>
      </c>
      <c r="D216" s="372" t="s">
        <v>4201</v>
      </c>
      <c r="E216" s="372" t="s">
        <v>3881</v>
      </c>
      <c r="F216" s="373" t="s">
        <v>4183</v>
      </c>
      <c r="G216" s="372" t="s">
        <v>93</v>
      </c>
      <c r="H216" s="374">
        <v>1.18</v>
      </c>
    </row>
    <row r="217" spans="1:8" x14ac:dyDescent="0.25">
      <c r="A217" s="375">
        <v>8360</v>
      </c>
      <c r="B217" s="372" t="s">
        <v>410</v>
      </c>
      <c r="C217" s="372" t="s">
        <v>4202</v>
      </c>
      <c r="D217" s="372" t="s">
        <v>4203</v>
      </c>
      <c r="E217" s="372" t="s">
        <v>3881</v>
      </c>
      <c r="F217" s="373" t="s">
        <v>4183</v>
      </c>
      <c r="G217" s="372" t="s">
        <v>93</v>
      </c>
      <c r="H217" s="374">
        <v>1.82</v>
      </c>
    </row>
    <row r="218" spans="1:8" x14ac:dyDescent="0.25">
      <c r="A218" s="375">
        <v>8361</v>
      </c>
      <c r="B218" s="372" t="s">
        <v>410</v>
      </c>
      <c r="C218" s="372" t="s">
        <v>4204</v>
      </c>
      <c r="D218" s="372" t="s">
        <v>4205</v>
      </c>
      <c r="E218" s="372" t="s">
        <v>3881</v>
      </c>
      <c r="F218" s="373" t="s">
        <v>4183</v>
      </c>
      <c r="G218" s="372" t="s">
        <v>93</v>
      </c>
      <c r="H218" s="374">
        <v>3.48</v>
      </c>
    </row>
    <row r="219" spans="1:8" ht="30" x14ac:dyDescent="0.25">
      <c r="A219" s="375">
        <v>8380</v>
      </c>
      <c r="B219" s="372" t="s">
        <v>411</v>
      </c>
      <c r="C219" s="372" t="s">
        <v>4206</v>
      </c>
      <c r="D219" s="372" t="s">
        <v>4207</v>
      </c>
      <c r="E219" s="372" t="s">
        <v>4208</v>
      </c>
      <c r="F219" s="373" t="s">
        <v>4209</v>
      </c>
      <c r="G219" s="372" t="s">
        <v>93</v>
      </c>
      <c r="H219" s="374">
        <v>43.49</v>
      </c>
    </row>
    <row r="220" spans="1:8" ht="30" x14ac:dyDescent="0.25">
      <c r="A220" s="375">
        <v>8381</v>
      </c>
      <c r="B220" s="372" t="s">
        <v>411</v>
      </c>
      <c r="C220" s="372" t="s">
        <v>4210</v>
      </c>
      <c r="D220" s="372" t="s">
        <v>4211</v>
      </c>
      <c r="E220" s="372" t="s">
        <v>3547</v>
      </c>
      <c r="F220" s="373" t="s">
        <v>4209</v>
      </c>
      <c r="G220" s="372" t="s">
        <v>93</v>
      </c>
      <c r="H220" s="374">
        <v>62.21</v>
      </c>
    </row>
    <row r="221" spans="1:8" ht="30" x14ac:dyDescent="0.25">
      <c r="A221" s="375">
        <v>8382</v>
      </c>
      <c r="B221" s="372" t="s">
        <v>411</v>
      </c>
      <c r="C221" s="372" t="s">
        <v>4212</v>
      </c>
      <c r="D221" s="372" t="s">
        <v>4213</v>
      </c>
      <c r="E221" s="372" t="s">
        <v>4214</v>
      </c>
      <c r="F221" s="373" t="s">
        <v>4215</v>
      </c>
      <c r="G221" s="372" t="s">
        <v>93</v>
      </c>
      <c r="H221" s="374">
        <v>69.08</v>
      </c>
    </row>
    <row r="222" spans="1:8" ht="30" x14ac:dyDescent="0.25">
      <c r="A222" s="376">
        <v>8383</v>
      </c>
      <c r="B222" s="372" t="s">
        <v>411</v>
      </c>
      <c r="C222" s="372" t="s">
        <v>4216</v>
      </c>
      <c r="D222" s="372" t="s">
        <v>4217</v>
      </c>
      <c r="E222" s="372" t="s">
        <v>4218</v>
      </c>
      <c r="F222" s="373" t="s">
        <v>4215</v>
      </c>
      <c r="G222" s="372" t="s">
        <v>93</v>
      </c>
      <c r="H222" s="374">
        <v>170.79</v>
      </c>
    </row>
    <row r="223" spans="1:8" ht="30" x14ac:dyDescent="0.25">
      <c r="A223" s="375">
        <v>8384</v>
      </c>
      <c r="B223" s="372" t="s">
        <v>411</v>
      </c>
      <c r="C223" s="372" t="s">
        <v>4219</v>
      </c>
      <c r="D223" s="372" t="s">
        <v>4220</v>
      </c>
      <c r="E223" s="372" t="s">
        <v>4221</v>
      </c>
      <c r="F223" s="373" t="s">
        <v>4215</v>
      </c>
      <c r="G223" s="372" t="s">
        <v>93</v>
      </c>
      <c r="H223" s="374">
        <v>208.16</v>
      </c>
    </row>
    <row r="224" spans="1:8" x14ac:dyDescent="0.25">
      <c r="A224" s="375">
        <v>8390</v>
      </c>
      <c r="B224" s="372" t="s">
        <v>421</v>
      </c>
      <c r="C224" s="372" t="s">
        <v>4222</v>
      </c>
      <c r="D224" s="372" t="s">
        <v>4223</v>
      </c>
      <c r="E224" s="372" t="s">
        <v>4224</v>
      </c>
      <c r="F224" s="373" t="s">
        <v>4225</v>
      </c>
      <c r="G224" s="372" t="s">
        <v>93</v>
      </c>
      <c r="H224" s="374">
        <v>37.31</v>
      </c>
    </row>
    <row r="225" spans="1:8" ht="30" x14ac:dyDescent="0.25">
      <c r="A225" s="375">
        <v>8391</v>
      </c>
      <c r="B225" s="372" t="s">
        <v>421</v>
      </c>
      <c r="C225" s="372" t="s">
        <v>4226</v>
      </c>
      <c r="D225" s="372" t="s">
        <v>4227</v>
      </c>
      <c r="E225" s="372" t="s">
        <v>357</v>
      </c>
      <c r="F225" s="373" t="s">
        <v>4225</v>
      </c>
      <c r="G225" s="372" t="s">
        <v>93</v>
      </c>
      <c r="H225" s="374">
        <v>59.65</v>
      </c>
    </row>
    <row r="226" spans="1:8" ht="30" x14ac:dyDescent="0.25">
      <c r="A226" s="375">
        <v>8392</v>
      </c>
      <c r="B226" s="372" t="s">
        <v>421</v>
      </c>
      <c r="C226" s="372" t="s">
        <v>4228</v>
      </c>
      <c r="D226" s="372" t="s">
        <v>4213</v>
      </c>
      <c r="E226" s="372" t="s">
        <v>497</v>
      </c>
      <c r="F226" s="373" t="s">
        <v>4229</v>
      </c>
      <c r="G226" s="372" t="s">
        <v>93</v>
      </c>
      <c r="H226" s="374">
        <v>67.540000000000006</v>
      </c>
    </row>
    <row r="227" spans="1:8" ht="30" x14ac:dyDescent="0.25">
      <c r="A227" s="375">
        <v>8393</v>
      </c>
      <c r="B227" s="372" t="s">
        <v>421</v>
      </c>
      <c r="C227" s="372" t="s">
        <v>4230</v>
      </c>
      <c r="D227" s="372" t="s">
        <v>4231</v>
      </c>
      <c r="E227" s="372" t="s">
        <v>4232</v>
      </c>
      <c r="F227" s="373" t="s">
        <v>4229</v>
      </c>
      <c r="G227" s="372" t="s">
        <v>93</v>
      </c>
      <c r="H227" s="374">
        <v>76.62</v>
      </c>
    </row>
    <row r="228" spans="1:8" ht="30" x14ac:dyDescent="0.25">
      <c r="A228" s="375">
        <v>8394</v>
      </c>
      <c r="B228" s="372" t="s">
        <v>421</v>
      </c>
      <c r="C228" s="372" t="s">
        <v>4233</v>
      </c>
      <c r="D228" s="372" t="s">
        <v>4234</v>
      </c>
      <c r="E228" s="372" t="s">
        <v>4235</v>
      </c>
      <c r="F228" s="373" t="s">
        <v>4229</v>
      </c>
      <c r="G228" s="372" t="s">
        <v>93</v>
      </c>
      <c r="H228" s="374">
        <v>95.09</v>
      </c>
    </row>
    <row r="229" spans="1:8" ht="30" x14ac:dyDescent="0.25">
      <c r="A229" s="375">
        <v>8395</v>
      </c>
      <c r="B229" s="372" t="s">
        <v>421</v>
      </c>
      <c r="C229" s="372" t="s">
        <v>4236</v>
      </c>
      <c r="D229" s="372" t="s">
        <v>4237</v>
      </c>
      <c r="E229" s="372" t="s">
        <v>4238</v>
      </c>
      <c r="F229" s="373" t="s">
        <v>4229</v>
      </c>
      <c r="G229" s="372" t="s">
        <v>93</v>
      </c>
      <c r="H229" s="374">
        <v>109.99</v>
      </c>
    </row>
    <row r="230" spans="1:8" ht="30" x14ac:dyDescent="0.25">
      <c r="A230" s="375">
        <v>8396</v>
      </c>
      <c r="B230" s="372" t="s">
        <v>421</v>
      </c>
      <c r="C230" s="372" t="s">
        <v>4239</v>
      </c>
      <c r="D230" s="372" t="s">
        <v>4240</v>
      </c>
      <c r="E230" s="372" t="s">
        <v>4241</v>
      </c>
      <c r="F230" s="373" t="s">
        <v>4229</v>
      </c>
      <c r="G230" s="372" t="s">
        <v>93</v>
      </c>
      <c r="H230" s="374">
        <v>118.5</v>
      </c>
    </row>
    <row r="231" spans="1:8" ht="30" x14ac:dyDescent="0.25">
      <c r="A231" s="375">
        <v>8397</v>
      </c>
      <c r="B231" s="372" t="s">
        <v>421</v>
      </c>
      <c r="C231" s="372" t="s">
        <v>4242</v>
      </c>
      <c r="D231" s="372" t="s">
        <v>4243</v>
      </c>
      <c r="E231" s="372" t="s">
        <v>4244</v>
      </c>
      <c r="F231" s="373" t="s">
        <v>4229</v>
      </c>
      <c r="G231" s="372" t="s">
        <v>93</v>
      </c>
      <c r="H231" s="374">
        <v>148.26</v>
      </c>
    </row>
    <row r="232" spans="1:8" ht="30" x14ac:dyDescent="0.25">
      <c r="A232" s="376">
        <v>8398</v>
      </c>
      <c r="B232" s="372" t="s">
        <v>421</v>
      </c>
      <c r="C232" s="372" t="s">
        <v>4245</v>
      </c>
      <c r="D232" s="372" t="s">
        <v>4246</v>
      </c>
      <c r="E232" s="372" t="s">
        <v>4247</v>
      </c>
      <c r="F232" s="373" t="s">
        <v>4229</v>
      </c>
      <c r="G232" s="372" t="s">
        <v>93</v>
      </c>
      <c r="H232" s="374">
        <v>211.41</v>
      </c>
    </row>
    <row r="233" spans="1:8" ht="45" x14ac:dyDescent="0.25">
      <c r="A233" s="375">
        <v>8399</v>
      </c>
      <c r="B233" s="372" t="s">
        <v>4248</v>
      </c>
      <c r="C233" s="372" t="s">
        <v>4249</v>
      </c>
      <c r="D233" s="372" t="s">
        <v>4250</v>
      </c>
      <c r="E233" s="372" t="s">
        <v>497</v>
      </c>
      <c r="F233" s="373" t="s">
        <v>4251</v>
      </c>
      <c r="G233" s="372" t="s">
        <v>93</v>
      </c>
      <c r="H233" s="374">
        <v>53.37</v>
      </c>
    </row>
    <row r="234" spans="1:8" ht="30" x14ac:dyDescent="0.25">
      <c r="A234" s="375">
        <v>8400</v>
      </c>
      <c r="B234" s="372" t="s">
        <v>4248</v>
      </c>
      <c r="C234" s="372" t="s">
        <v>4252</v>
      </c>
      <c r="D234" s="372"/>
      <c r="E234" s="372" t="s">
        <v>584</v>
      </c>
      <c r="F234" s="373" t="s">
        <v>4253</v>
      </c>
      <c r="G234" s="372" t="s">
        <v>93</v>
      </c>
      <c r="H234" s="374">
        <v>71.05</v>
      </c>
    </row>
    <row r="235" spans="1:8" ht="30" x14ac:dyDescent="0.25">
      <c r="A235" s="375">
        <v>8401</v>
      </c>
      <c r="B235" s="372" t="s">
        <v>430</v>
      </c>
      <c r="C235" s="372" t="s">
        <v>4254</v>
      </c>
      <c r="D235" s="372" t="s">
        <v>3467</v>
      </c>
      <c r="E235" s="372" t="s">
        <v>521</v>
      </c>
      <c r="F235" s="373" t="s">
        <v>4255</v>
      </c>
      <c r="G235" s="372" t="s">
        <v>93</v>
      </c>
      <c r="H235" s="374">
        <v>62.62</v>
      </c>
    </row>
    <row r="236" spans="1:8" ht="45" x14ac:dyDescent="0.25">
      <c r="A236" s="375">
        <v>8410</v>
      </c>
      <c r="B236" s="372" t="s">
        <v>432</v>
      </c>
      <c r="C236" s="372" t="s">
        <v>4256</v>
      </c>
      <c r="D236" s="372" t="s">
        <v>4257</v>
      </c>
      <c r="E236" s="372" t="s">
        <v>115</v>
      </c>
      <c r="F236" s="373" t="s">
        <v>4258</v>
      </c>
      <c r="G236" s="372" t="s">
        <v>93</v>
      </c>
      <c r="H236" s="374">
        <v>2.78</v>
      </c>
    </row>
    <row r="237" spans="1:8" ht="45" x14ac:dyDescent="0.25">
      <c r="A237" s="375">
        <v>8411</v>
      </c>
      <c r="B237" s="372" t="s">
        <v>432</v>
      </c>
      <c r="C237" s="372" t="s">
        <v>4259</v>
      </c>
      <c r="D237" s="372" t="s">
        <v>4260</v>
      </c>
      <c r="E237" s="372" t="s">
        <v>3976</v>
      </c>
      <c r="F237" s="373" t="s">
        <v>4261</v>
      </c>
      <c r="G237" s="372" t="s">
        <v>93</v>
      </c>
      <c r="H237" s="374">
        <v>3.72</v>
      </c>
    </row>
    <row r="238" spans="1:8" ht="45" x14ac:dyDescent="0.25">
      <c r="A238" s="375">
        <v>8412</v>
      </c>
      <c r="B238" s="372" t="s">
        <v>436</v>
      </c>
      <c r="C238" s="372" t="s">
        <v>4262</v>
      </c>
      <c r="D238" s="372" t="s">
        <v>4263</v>
      </c>
      <c r="E238" s="372" t="s">
        <v>91</v>
      </c>
      <c r="F238" s="373" t="s">
        <v>4261</v>
      </c>
      <c r="G238" s="372" t="s">
        <v>93</v>
      </c>
      <c r="H238" s="374">
        <v>9.89</v>
      </c>
    </row>
    <row r="239" spans="1:8" ht="45" x14ac:dyDescent="0.25">
      <c r="A239" s="375">
        <v>8413</v>
      </c>
      <c r="B239" s="372" t="s">
        <v>436</v>
      </c>
      <c r="C239" s="372" t="s">
        <v>4264</v>
      </c>
      <c r="D239" s="372" t="s">
        <v>4265</v>
      </c>
      <c r="E239" s="372" t="s">
        <v>376</v>
      </c>
      <c r="F239" s="373" t="s">
        <v>4266</v>
      </c>
      <c r="G239" s="372" t="s">
        <v>93</v>
      </c>
      <c r="H239" s="374">
        <v>20.420000000000002</v>
      </c>
    </row>
    <row r="240" spans="1:8" x14ac:dyDescent="0.25">
      <c r="A240" s="375">
        <v>8414</v>
      </c>
      <c r="B240" s="372" t="s">
        <v>670</v>
      </c>
      <c r="C240" s="372" t="s">
        <v>4267</v>
      </c>
      <c r="D240" s="372" t="s">
        <v>4268</v>
      </c>
      <c r="E240" s="372" t="s">
        <v>4269</v>
      </c>
      <c r="F240" s="373" t="s">
        <v>3476</v>
      </c>
      <c r="G240" s="372" t="s">
        <v>93</v>
      </c>
      <c r="H240" s="374">
        <v>82.58</v>
      </c>
    </row>
    <row r="241" spans="1:8" ht="30" x14ac:dyDescent="0.25">
      <c r="A241" s="375">
        <v>8419</v>
      </c>
      <c r="B241" s="372" t="s">
        <v>4270</v>
      </c>
      <c r="C241" s="372" t="s">
        <v>4271</v>
      </c>
      <c r="D241" s="372" t="s">
        <v>4272</v>
      </c>
      <c r="E241" s="372" t="s">
        <v>3881</v>
      </c>
      <c r="F241" s="373" t="s">
        <v>4273</v>
      </c>
      <c r="G241" s="372" t="s">
        <v>93</v>
      </c>
      <c r="H241" s="374">
        <v>0.98</v>
      </c>
    </row>
    <row r="242" spans="1:8" x14ac:dyDescent="0.25">
      <c r="A242" s="376">
        <v>8420</v>
      </c>
      <c r="B242" s="372" t="s">
        <v>442</v>
      </c>
      <c r="C242" s="372" t="s">
        <v>4274</v>
      </c>
      <c r="D242" s="372"/>
      <c r="E242" s="372" t="s">
        <v>521</v>
      </c>
      <c r="F242" s="373" t="s">
        <v>3476</v>
      </c>
      <c r="G242" s="372" t="s">
        <v>93</v>
      </c>
      <c r="H242" s="374">
        <v>61.22</v>
      </c>
    </row>
    <row r="243" spans="1:8" x14ac:dyDescent="0.25">
      <c r="A243" s="375">
        <v>8421</v>
      </c>
      <c r="B243" s="372" t="s">
        <v>754</v>
      </c>
      <c r="C243" s="372">
        <v>44234</v>
      </c>
      <c r="D243" s="372" t="s">
        <v>4275</v>
      </c>
      <c r="E243" s="372" t="s">
        <v>3976</v>
      </c>
      <c r="F243" s="373" t="s">
        <v>4276</v>
      </c>
      <c r="G243" s="372" t="s">
        <v>93</v>
      </c>
      <c r="H243" s="374">
        <v>1.39</v>
      </c>
    </row>
    <row r="244" spans="1:8" x14ac:dyDescent="0.25">
      <c r="A244" s="375">
        <v>8423</v>
      </c>
      <c r="B244" s="372" t="s">
        <v>444</v>
      </c>
      <c r="C244" s="372" t="s">
        <v>4277</v>
      </c>
      <c r="D244" s="372" t="s">
        <v>4278</v>
      </c>
      <c r="E244" s="372" t="s">
        <v>110</v>
      </c>
      <c r="F244" s="373"/>
      <c r="G244" s="372" t="s">
        <v>93</v>
      </c>
      <c r="H244" s="374">
        <v>94.46</v>
      </c>
    </row>
    <row r="245" spans="1:8" x14ac:dyDescent="0.25">
      <c r="A245" s="375">
        <v>8424</v>
      </c>
      <c r="B245" s="372" t="s">
        <v>444</v>
      </c>
      <c r="C245" s="372" t="s">
        <v>4279</v>
      </c>
      <c r="D245" s="372" t="s">
        <v>4280</v>
      </c>
      <c r="E245" s="372" t="s">
        <v>110</v>
      </c>
      <c r="F245" s="373"/>
      <c r="G245" s="372" t="s">
        <v>93</v>
      </c>
      <c r="H245" s="374">
        <v>129.97999999999999</v>
      </c>
    </row>
    <row r="246" spans="1:8" ht="45" x14ac:dyDescent="0.25">
      <c r="A246" s="375">
        <v>8425</v>
      </c>
      <c r="B246" s="372" t="s">
        <v>3479</v>
      </c>
      <c r="C246" s="372" t="s">
        <v>4281</v>
      </c>
      <c r="D246" s="372" t="s">
        <v>450</v>
      </c>
      <c r="E246" s="372" t="s">
        <v>119</v>
      </c>
      <c r="F246" s="373" t="s">
        <v>451</v>
      </c>
      <c r="G246" s="372" t="s">
        <v>93</v>
      </c>
      <c r="H246" s="374">
        <v>4.47</v>
      </c>
    </row>
    <row r="247" spans="1:8" x14ac:dyDescent="0.25">
      <c r="A247" s="375">
        <v>8430</v>
      </c>
      <c r="B247" s="372" t="s">
        <v>452</v>
      </c>
      <c r="C247" s="372" t="s">
        <v>4282</v>
      </c>
      <c r="D247" s="372" t="s">
        <v>4283</v>
      </c>
      <c r="E247" s="372" t="s">
        <v>491</v>
      </c>
      <c r="F247" s="373" t="s">
        <v>4284</v>
      </c>
      <c r="G247" s="372" t="s">
        <v>93</v>
      </c>
      <c r="H247" s="374">
        <v>13.55</v>
      </c>
    </row>
    <row r="248" spans="1:8" ht="30" x14ac:dyDescent="0.25">
      <c r="A248" s="375">
        <v>8431</v>
      </c>
      <c r="B248" s="372" t="s">
        <v>454</v>
      </c>
      <c r="C248" s="372" t="s">
        <v>4285</v>
      </c>
      <c r="D248" s="372" t="s">
        <v>4286</v>
      </c>
      <c r="E248" s="372" t="s">
        <v>4287</v>
      </c>
      <c r="F248" s="373" t="s">
        <v>4288</v>
      </c>
      <c r="G248" s="372" t="s">
        <v>93</v>
      </c>
      <c r="H248" s="374">
        <v>146.53</v>
      </c>
    </row>
    <row r="249" spans="1:8" ht="30" x14ac:dyDescent="0.25">
      <c r="A249" s="375">
        <v>8432</v>
      </c>
      <c r="B249" s="372" t="s">
        <v>454</v>
      </c>
      <c r="C249" s="372" t="s">
        <v>4289</v>
      </c>
      <c r="D249" s="372" t="s">
        <v>4290</v>
      </c>
      <c r="E249" s="372" t="s">
        <v>515</v>
      </c>
      <c r="F249" s="373" t="s">
        <v>4291</v>
      </c>
      <c r="G249" s="372" t="s">
        <v>93</v>
      </c>
      <c r="H249" s="374">
        <v>225.42</v>
      </c>
    </row>
    <row r="250" spans="1:8" x14ac:dyDescent="0.25">
      <c r="A250" s="375">
        <v>8433</v>
      </c>
      <c r="B250" s="372" t="s">
        <v>454</v>
      </c>
      <c r="C250" s="372" t="s">
        <v>4292</v>
      </c>
      <c r="D250" s="372" t="s">
        <v>4293</v>
      </c>
      <c r="E250" s="372" t="s">
        <v>216</v>
      </c>
      <c r="F250" s="373" t="s">
        <v>4294</v>
      </c>
      <c r="G250" s="372" t="s">
        <v>93</v>
      </c>
      <c r="H250" s="374">
        <v>331.93</v>
      </c>
    </row>
    <row r="251" spans="1:8" ht="30" x14ac:dyDescent="0.25">
      <c r="A251" s="375">
        <v>8434</v>
      </c>
      <c r="B251" s="372" t="s">
        <v>454</v>
      </c>
      <c r="C251" s="372" t="s">
        <v>4295</v>
      </c>
      <c r="D251" s="372" t="s">
        <v>4296</v>
      </c>
      <c r="E251" s="372" t="s">
        <v>718</v>
      </c>
      <c r="F251" s="373" t="s">
        <v>4297</v>
      </c>
      <c r="G251" s="372" t="s">
        <v>93</v>
      </c>
      <c r="H251" s="374">
        <v>337.67</v>
      </c>
    </row>
    <row r="252" spans="1:8" ht="30" x14ac:dyDescent="0.25">
      <c r="A252" s="376">
        <v>8436</v>
      </c>
      <c r="B252" s="372" t="s">
        <v>4298</v>
      </c>
      <c r="C252" s="372" t="s">
        <v>4299</v>
      </c>
      <c r="D252" s="372"/>
      <c r="E252" s="372" t="s">
        <v>4300</v>
      </c>
      <c r="F252" s="373" t="s">
        <v>4284</v>
      </c>
      <c r="G252" s="372" t="s">
        <v>93</v>
      </c>
      <c r="H252" s="374">
        <v>143.46</v>
      </c>
    </row>
    <row r="253" spans="1:8" x14ac:dyDescent="0.25">
      <c r="A253" s="375">
        <v>8437</v>
      </c>
      <c r="B253" s="372" t="s">
        <v>4298</v>
      </c>
      <c r="C253" s="372" t="s">
        <v>4301</v>
      </c>
      <c r="D253" s="372"/>
      <c r="E253" s="372" t="s">
        <v>4300</v>
      </c>
      <c r="F253" s="373" t="s">
        <v>4284</v>
      </c>
      <c r="G253" s="372" t="s">
        <v>93</v>
      </c>
      <c r="H253" s="374">
        <v>204.01</v>
      </c>
    </row>
    <row r="254" spans="1:8" ht="30" x14ac:dyDescent="0.25">
      <c r="A254" s="375">
        <v>8438</v>
      </c>
      <c r="B254" s="372" t="s">
        <v>4298</v>
      </c>
      <c r="C254" s="372" t="s">
        <v>4302</v>
      </c>
      <c r="D254" s="372"/>
      <c r="E254" s="372" t="s">
        <v>4112</v>
      </c>
      <c r="F254" s="373"/>
      <c r="G254" s="372" t="s">
        <v>93</v>
      </c>
      <c r="H254" s="374">
        <v>320.54000000000002</v>
      </c>
    </row>
    <row r="255" spans="1:8" x14ac:dyDescent="0.25">
      <c r="A255" s="375">
        <v>8439</v>
      </c>
      <c r="B255" s="372" t="s">
        <v>4298</v>
      </c>
      <c r="C255" s="372" t="s">
        <v>4303</v>
      </c>
      <c r="D255" s="372"/>
      <c r="E255" s="372" t="s">
        <v>457</v>
      </c>
      <c r="F255" s="373" t="s">
        <v>4304</v>
      </c>
      <c r="G255" s="372" t="s">
        <v>93</v>
      </c>
      <c r="H255" s="374">
        <v>505.25</v>
      </c>
    </row>
    <row r="256" spans="1:8" x14ac:dyDescent="0.25">
      <c r="A256" s="375">
        <v>8440</v>
      </c>
      <c r="B256" s="372" t="s">
        <v>4305</v>
      </c>
      <c r="C256" s="372" t="s">
        <v>4306</v>
      </c>
      <c r="D256" s="372" t="s">
        <v>460</v>
      </c>
      <c r="E256" s="372" t="s">
        <v>461</v>
      </c>
      <c r="F256" s="373"/>
      <c r="G256" s="372" t="s">
        <v>93</v>
      </c>
      <c r="H256" s="374">
        <v>16.100000000000001</v>
      </c>
    </row>
    <row r="257" spans="1:8" x14ac:dyDescent="0.25">
      <c r="A257" s="375">
        <v>8441</v>
      </c>
      <c r="B257" s="372" t="s">
        <v>4305</v>
      </c>
      <c r="C257" s="372" t="s">
        <v>4307</v>
      </c>
      <c r="D257" s="372" t="s">
        <v>462</v>
      </c>
      <c r="E257" s="372" t="s">
        <v>357</v>
      </c>
      <c r="F257" s="373"/>
      <c r="G257" s="372" t="s">
        <v>93</v>
      </c>
      <c r="H257" s="374">
        <v>24.54</v>
      </c>
    </row>
    <row r="258" spans="1:8" ht="30" x14ac:dyDescent="0.25">
      <c r="A258" s="375">
        <v>8442</v>
      </c>
      <c r="B258" s="372" t="s">
        <v>4305</v>
      </c>
      <c r="C258" s="372" t="s">
        <v>4308</v>
      </c>
      <c r="D258" s="372" t="s">
        <v>463</v>
      </c>
      <c r="E258" s="372" t="s">
        <v>464</v>
      </c>
      <c r="F258" s="373"/>
      <c r="G258" s="372" t="s">
        <v>93</v>
      </c>
      <c r="H258" s="374">
        <v>47.99</v>
      </c>
    </row>
    <row r="259" spans="1:8" ht="30" x14ac:dyDescent="0.25">
      <c r="A259" s="375">
        <v>8445</v>
      </c>
      <c r="B259" s="372" t="s">
        <v>3490</v>
      </c>
      <c r="C259" s="372" t="s">
        <v>4309</v>
      </c>
      <c r="D259" s="372" t="s">
        <v>463</v>
      </c>
      <c r="E259" s="372" t="s">
        <v>466</v>
      </c>
      <c r="F259" s="373"/>
      <c r="G259" s="372" t="s">
        <v>93</v>
      </c>
      <c r="H259" s="374">
        <v>92.74</v>
      </c>
    </row>
    <row r="260" spans="1:8" x14ac:dyDescent="0.25">
      <c r="A260" s="375">
        <v>8446</v>
      </c>
      <c r="B260" s="372" t="s">
        <v>467</v>
      </c>
      <c r="C260" s="372" t="s">
        <v>4310</v>
      </c>
      <c r="D260" s="372" t="s">
        <v>468</v>
      </c>
      <c r="E260" s="372" t="s">
        <v>115</v>
      </c>
      <c r="F260" s="373" t="s">
        <v>4311</v>
      </c>
      <c r="G260" s="372" t="s">
        <v>93</v>
      </c>
      <c r="H260" s="374">
        <v>2.93</v>
      </c>
    </row>
    <row r="261" spans="1:8" ht="30" x14ac:dyDescent="0.25">
      <c r="A261" s="375">
        <v>8447</v>
      </c>
      <c r="B261" s="372" t="s">
        <v>3491</v>
      </c>
      <c r="C261" s="372" t="s">
        <v>4312</v>
      </c>
      <c r="D261" s="372" t="s">
        <v>4313</v>
      </c>
      <c r="E261" s="372" t="s">
        <v>240</v>
      </c>
      <c r="F261" s="373" t="s">
        <v>4276</v>
      </c>
      <c r="G261" s="372" t="s">
        <v>93</v>
      </c>
      <c r="H261" s="374">
        <v>28.84</v>
      </c>
    </row>
    <row r="262" spans="1:8" ht="30" x14ac:dyDescent="0.25">
      <c r="A262" s="376">
        <v>8450</v>
      </c>
      <c r="B262" s="372" t="s">
        <v>4314</v>
      </c>
      <c r="C262" s="372" t="s">
        <v>4315</v>
      </c>
      <c r="D262" s="372" t="s">
        <v>4316</v>
      </c>
      <c r="E262" s="372" t="s">
        <v>3881</v>
      </c>
      <c r="F262" s="373" t="s">
        <v>4317</v>
      </c>
      <c r="G262" s="372" t="s">
        <v>93</v>
      </c>
      <c r="H262" s="374">
        <v>15.31</v>
      </c>
    </row>
    <row r="263" spans="1:8" ht="30" x14ac:dyDescent="0.25">
      <c r="A263" s="375">
        <v>8451</v>
      </c>
      <c r="B263" s="372" t="s">
        <v>4314</v>
      </c>
      <c r="C263" s="372" t="s">
        <v>4318</v>
      </c>
      <c r="D263" s="372" t="s">
        <v>4319</v>
      </c>
      <c r="E263" s="372" t="s">
        <v>3881</v>
      </c>
      <c r="F263" s="373" t="s">
        <v>4320</v>
      </c>
      <c r="G263" s="372" t="s">
        <v>93</v>
      </c>
      <c r="H263" s="374">
        <v>17.7</v>
      </c>
    </row>
    <row r="264" spans="1:8" x14ac:dyDescent="0.25">
      <c r="A264" s="375">
        <v>8452</v>
      </c>
      <c r="B264" s="372" t="s">
        <v>3495</v>
      </c>
      <c r="C264" s="372" t="s">
        <v>4321</v>
      </c>
      <c r="D264" s="372" t="s">
        <v>4322</v>
      </c>
      <c r="E264" s="372" t="s">
        <v>3881</v>
      </c>
      <c r="F264" s="373" t="s">
        <v>4323</v>
      </c>
      <c r="G264" s="372" t="s">
        <v>93</v>
      </c>
      <c r="H264" s="374">
        <v>14.8</v>
      </c>
    </row>
    <row r="265" spans="1:8" ht="30" x14ac:dyDescent="0.25">
      <c r="A265" s="375">
        <v>8453</v>
      </c>
      <c r="B265" s="372" t="s">
        <v>3495</v>
      </c>
      <c r="C265" s="372" t="s">
        <v>4324</v>
      </c>
      <c r="D265" s="372" t="s">
        <v>4325</v>
      </c>
      <c r="E265" s="372" t="s">
        <v>3881</v>
      </c>
      <c r="F265" s="373" t="s">
        <v>4326</v>
      </c>
      <c r="G265" s="372" t="s">
        <v>93</v>
      </c>
      <c r="H265" s="374">
        <v>25.89</v>
      </c>
    </row>
    <row r="266" spans="1:8" x14ac:dyDescent="0.25">
      <c r="A266" s="375">
        <v>8455</v>
      </c>
      <c r="B266" s="372" t="s">
        <v>481</v>
      </c>
      <c r="C266" s="372" t="s">
        <v>4327</v>
      </c>
      <c r="D266" s="372" t="s">
        <v>4328</v>
      </c>
      <c r="E266" s="372" t="s">
        <v>4329</v>
      </c>
      <c r="F266" s="373" t="s">
        <v>3496</v>
      </c>
      <c r="G266" s="372" t="s">
        <v>93</v>
      </c>
      <c r="H266" s="374">
        <v>5.0199999999999996</v>
      </c>
    </row>
    <row r="267" spans="1:8" x14ac:dyDescent="0.25">
      <c r="A267" s="375">
        <v>8456</v>
      </c>
      <c r="B267" s="372" t="s">
        <v>481</v>
      </c>
      <c r="C267" s="372" t="s">
        <v>4330</v>
      </c>
      <c r="D267" s="372" t="s">
        <v>4331</v>
      </c>
      <c r="E267" s="372" t="s">
        <v>4329</v>
      </c>
      <c r="F267" s="373" t="s">
        <v>3496</v>
      </c>
      <c r="G267" s="372" t="s">
        <v>93</v>
      </c>
      <c r="H267" s="374">
        <v>8.1</v>
      </c>
    </row>
    <row r="268" spans="1:8" x14ac:dyDescent="0.25">
      <c r="A268" s="375">
        <v>8457</v>
      </c>
      <c r="B268" s="372" t="s">
        <v>481</v>
      </c>
      <c r="C268" s="372" t="s">
        <v>4332</v>
      </c>
      <c r="D268" s="372" t="s">
        <v>4333</v>
      </c>
      <c r="E268" s="372" t="s">
        <v>3881</v>
      </c>
      <c r="F268" s="373" t="s">
        <v>3496</v>
      </c>
      <c r="G268" s="372" t="s">
        <v>93</v>
      </c>
      <c r="H268" s="374">
        <v>11.05</v>
      </c>
    </row>
    <row r="269" spans="1:8" ht="30" x14ac:dyDescent="0.25">
      <c r="A269" s="375">
        <v>8458</v>
      </c>
      <c r="B269" s="372" t="s">
        <v>486</v>
      </c>
      <c r="C269" s="372" t="s">
        <v>4334</v>
      </c>
      <c r="D269" s="372" t="s">
        <v>4237</v>
      </c>
      <c r="E269" s="372" t="s">
        <v>487</v>
      </c>
      <c r="F269" s="373" t="s">
        <v>4335</v>
      </c>
      <c r="G269" s="372" t="s">
        <v>93</v>
      </c>
      <c r="H269" s="374">
        <v>5.6</v>
      </c>
    </row>
    <row r="270" spans="1:8" ht="30" x14ac:dyDescent="0.25">
      <c r="A270" s="375">
        <v>8465</v>
      </c>
      <c r="B270" s="372" t="s">
        <v>4336</v>
      </c>
      <c r="C270" s="372" t="s">
        <v>4337</v>
      </c>
      <c r="D270" s="372" t="s">
        <v>4338</v>
      </c>
      <c r="E270" s="372" t="s">
        <v>443</v>
      </c>
      <c r="F270" s="373" t="s">
        <v>4339</v>
      </c>
      <c r="G270" s="372" t="s">
        <v>93</v>
      </c>
      <c r="H270" s="374">
        <v>60.83</v>
      </c>
    </row>
    <row r="271" spans="1:8" ht="30" x14ac:dyDescent="0.25">
      <c r="A271" s="375">
        <v>8466</v>
      </c>
      <c r="B271" s="372" t="s">
        <v>4336</v>
      </c>
      <c r="C271" s="372" t="s">
        <v>4340</v>
      </c>
      <c r="D271" s="372" t="s">
        <v>4341</v>
      </c>
      <c r="E271" s="372" t="s">
        <v>357</v>
      </c>
      <c r="F271" s="373" t="s">
        <v>4342</v>
      </c>
      <c r="G271" s="372" t="s">
        <v>93</v>
      </c>
      <c r="H271" s="374">
        <v>37.26</v>
      </c>
    </row>
    <row r="272" spans="1:8" ht="30" x14ac:dyDescent="0.25">
      <c r="A272" s="376">
        <v>8467</v>
      </c>
      <c r="B272" s="372" t="s">
        <v>4336</v>
      </c>
      <c r="C272" s="372" t="s">
        <v>4340</v>
      </c>
      <c r="D272" s="372" t="s">
        <v>4341</v>
      </c>
      <c r="E272" s="372" t="s">
        <v>240</v>
      </c>
      <c r="F272" s="373" t="s">
        <v>4343</v>
      </c>
      <c r="G272" s="372" t="s">
        <v>93</v>
      </c>
      <c r="H272" s="374">
        <v>20.74</v>
      </c>
    </row>
    <row r="273" spans="1:8" ht="30" x14ac:dyDescent="0.25">
      <c r="A273" s="375">
        <v>8468</v>
      </c>
      <c r="B273" s="372" t="s">
        <v>4336</v>
      </c>
      <c r="C273" s="372" t="s">
        <v>4344</v>
      </c>
      <c r="D273" s="372" t="s">
        <v>4345</v>
      </c>
      <c r="E273" s="372" t="s">
        <v>495</v>
      </c>
      <c r="F273" s="373" t="s">
        <v>4346</v>
      </c>
      <c r="G273" s="372" t="s">
        <v>93</v>
      </c>
      <c r="H273" s="374">
        <v>13.62</v>
      </c>
    </row>
    <row r="274" spans="1:8" ht="30" x14ac:dyDescent="0.25">
      <c r="A274" s="375">
        <v>8469</v>
      </c>
      <c r="B274" s="372" t="s">
        <v>4336</v>
      </c>
      <c r="C274" s="372" t="s">
        <v>4347</v>
      </c>
      <c r="D274" s="372" t="s">
        <v>4348</v>
      </c>
      <c r="E274" s="372" t="s">
        <v>491</v>
      </c>
      <c r="F274" s="373" t="s">
        <v>4349</v>
      </c>
      <c r="G274" s="372" t="s">
        <v>93</v>
      </c>
      <c r="H274" s="374">
        <v>11.72</v>
      </c>
    </row>
    <row r="275" spans="1:8" ht="30" x14ac:dyDescent="0.25">
      <c r="A275" s="375">
        <v>8470</v>
      </c>
      <c r="B275" s="372" t="s">
        <v>4350</v>
      </c>
      <c r="C275" s="372" t="s">
        <v>4351</v>
      </c>
      <c r="D275" s="372" t="s">
        <v>4352</v>
      </c>
      <c r="E275" s="372" t="s">
        <v>487</v>
      </c>
      <c r="F275" s="373" t="s">
        <v>4353</v>
      </c>
      <c r="G275" s="372" t="s">
        <v>93</v>
      </c>
      <c r="H275" s="374">
        <v>5.19</v>
      </c>
    </row>
    <row r="276" spans="1:8" ht="30" x14ac:dyDescent="0.25">
      <c r="A276" s="375">
        <v>8471</v>
      </c>
      <c r="B276" s="372" t="s">
        <v>4350</v>
      </c>
      <c r="C276" s="372" t="s">
        <v>4354</v>
      </c>
      <c r="D276" s="372" t="s">
        <v>4348</v>
      </c>
      <c r="E276" s="372" t="s">
        <v>115</v>
      </c>
      <c r="F276" s="373" t="s">
        <v>4355</v>
      </c>
      <c r="G276" s="372" t="s">
        <v>93</v>
      </c>
      <c r="H276" s="374">
        <v>5.52</v>
      </c>
    </row>
    <row r="277" spans="1:8" ht="30" x14ac:dyDescent="0.25">
      <c r="A277" s="375">
        <v>8472</v>
      </c>
      <c r="B277" s="372" t="s">
        <v>4350</v>
      </c>
      <c r="C277" s="372" t="s">
        <v>4356</v>
      </c>
      <c r="D277" s="372" t="s">
        <v>4345</v>
      </c>
      <c r="E277" s="372" t="s">
        <v>112</v>
      </c>
      <c r="F277" s="373" t="s">
        <v>4357</v>
      </c>
      <c r="G277" s="372" t="s">
        <v>93</v>
      </c>
      <c r="H277" s="374">
        <v>6.91</v>
      </c>
    </row>
    <row r="278" spans="1:8" ht="30" x14ac:dyDescent="0.25">
      <c r="A278" s="375">
        <v>8473</v>
      </c>
      <c r="B278" s="372" t="s">
        <v>4358</v>
      </c>
      <c r="C278" s="372" t="s">
        <v>4359</v>
      </c>
      <c r="D278" s="372" t="s">
        <v>4345</v>
      </c>
      <c r="E278" s="372" t="s">
        <v>236</v>
      </c>
      <c r="F278" s="373" t="s">
        <v>4360</v>
      </c>
      <c r="G278" s="372" t="s">
        <v>93</v>
      </c>
      <c r="H278" s="374">
        <v>10.08</v>
      </c>
    </row>
    <row r="279" spans="1:8" ht="30" x14ac:dyDescent="0.25">
      <c r="A279" s="375">
        <v>8474</v>
      </c>
      <c r="B279" s="372" t="s">
        <v>4361</v>
      </c>
      <c r="C279" s="372" t="s">
        <v>4362</v>
      </c>
      <c r="D279" s="372" t="s">
        <v>4341</v>
      </c>
      <c r="E279" s="372" t="s">
        <v>376</v>
      </c>
      <c r="F279" s="373" t="s">
        <v>4363</v>
      </c>
      <c r="G279" s="372" t="s">
        <v>93</v>
      </c>
      <c r="H279" s="374">
        <v>10.99</v>
      </c>
    </row>
    <row r="280" spans="1:8" ht="30" x14ac:dyDescent="0.25">
      <c r="A280" s="375">
        <v>8475</v>
      </c>
      <c r="B280" s="372" t="s">
        <v>4361</v>
      </c>
      <c r="C280" s="372" t="s">
        <v>4364</v>
      </c>
      <c r="D280" s="372" t="s">
        <v>4338</v>
      </c>
      <c r="E280" s="372" t="s">
        <v>233</v>
      </c>
      <c r="F280" s="373" t="s">
        <v>4363</v>
      </c>
      <c r="G280" s="372" t="s">
        <v>93</v>
      </c>
      <c r="H280" s="374">
        <v>12.59</v>
      </c>
    </row>
    <row r="281" spans="1:8" ht="30" x14ac:dyDescent="0.25">
      <c r="A281" s="375">
        <v>8476</v>
      </c>
      <c r="B281" s="372" t="s">
        <v>4365</v>
      </c>
      <c r="C281" s="372" t="s">
        <v>4366</v>
      </c>
      <c r="D281" s="372" t="s">
        <v>4341</v>
      </c>
      <c r="E281" s="372" t="s">
        <v>357</v>
      </c>
      <c r="F281" s="373" t="s">
        <v>4367</v>
      </c>
      <c r="G281" s="372" t="s">
        <v>93</v>
      </c>
      <c r="H281" s="374">
        <v>26.55</v>
      </c>
    </row>
    <row r="282" spans="1:8" ht="45" x14ac:dyDescent="0.25">
      <c r="A282" s="376">
        <v>8477</v>
      </c>
      <c r="B282" s="372" t="s">
        <v>4365</v>
      </c>
      <c r="C282" s="372" t="s">
        <v>4368</v>
      </c>
      <c r="D282" s="372" t="s">
        <v>4338</v>
      </c>
      <c r="E282" s="372" t="s">
        <v>515</v>
      </c>
      <c r="F282" s="373" t="s">
        <v>4369</v>
      </c>
      <c r="G282" s="372" t="s">
        <v>93</v>
      </c>
      <c r="H282" s="374">
        <v>36.729999999999997</v>
      </c>
    </row>
    <row r="283" spans="1:8" ht="45" x14ac:dyDescent="0.25">
      <c r="A283" s="375">
        <v>8478</v>
      </c>
      <c r="B283" s="372" t="s">
        <v>4365</v>
      </c>
      <c r="C283" s="372" t="s">
        <v>4370</v>
      </c>
      <c r="D283" s="372" t="s">
        <v>4371</v>
      </c>
      <c r="E283" s="372" t="s">
        <v>99</v>
      </c>
      <c r="F283" s="373" t="s">
        <v>4372</v>
      </c>
      <c r="G283" s="372" t="s">
        <v>93</v>
      </c>
      <c r="H283" s="374">
        <v>42.28</v>
      </c>
    </row>
    <row r="284" spans="1:8" x14ac:dyDescent="0.25">
      <c r="A284" s="375">
        <v>8479</v>
      </c>
      <c r="B284" s="372" t="s">
        <v>493</v>
      </c>
      <c r="C284" s="372"/>
      <c r="D284" s="372"/>
      <c r="E284" s="372" t="s">
        <v>286</v>
      </c>
      <c r="F284" s="373"/>
      <c r="G284" s="372" t="s">
        <v>93</v>
      </c>
      <c r="H284" s="374">
        <v>62.93</v>
      </c>
    </row>
    <row r="285" spans="1:8" x14ac:dyDescent="0.25">
      <c r="A285" s="375">
        <v>8480</v>
      </c>
      <c r="B285" s="372" t="s">
        <v>493</v>
      </c>
      <c r="C285" s="372"/>
      <c r="D285" s="372"/>
      <c r="E285" s="372" t="s">
        <v>457</v>
      </c>
      <c r="F285" s="373"/>
      <c r="G285" s="372" t="s">
        <v>93</v>
      </c>
      <c r="H285" s="374">
        <v>84.66</v>
      </c>
    </row>
    <row r="286" spans="1:8" x14ac:dyDescent="0.25">
      <c r="A286" s="375">
        <v>8481</v>
      </c>
      <c r="B286" s="372" t="s">
        <v>493</v>
      </c>
      <c r="C286" s="372"/>
      <c r="D286" s="372"/>
      <c r="E286" s="372" t="s">
        <v>499</v>
      </c>
      <c r="F286" s="373"/>
      <c r="G286" s="372" t="s">
        <v>93</v>
      </c>
      <c r="H286" s="374">
        <v>101.18</v>
      </c>
    </row>
    <row r="287" spans="1:8" x14ac:dyDescent="0.25">
      <c r="A287" s="375">
        <v>8482</v>
      </c>
      <c r="B287" s="372" t="s">
        <v>493</v>
      </c>
      <c r="C287" s="372"/>
      <c r="D287" s="372"/>
      <c r="E287" s="372" t="s">
        <v>501</v>
      </c>
      <c r="F287" s="373"/>
      <c r="G287" s="372" t="s">
        <v>93</v>
      </c>
      <c r="H287" s="374">
        <v>122.68</v>
      </c>
    </row>
    <row r="288" spans="1:8" x14ac:dyDescent="0.25">
      <c r="A288" s="375">
        <v>8483</v>
      </c>
      <c r="B288" s="372" t="s">
        <v>493</v>
      </c>
      <c r="C288" s="372"/>
      <c r="D288" s="372"/>
      <c r="E288" s="372" t="s">
        <v>107</v>
      </c>
      <c r="F288" s="373"/>
      <c r="G288" s="372" t="s">
        <v>93</v>
      </c>
      <c r="H288" s="374">
        <v>145.22999999999999</v>
      </c>
    </row>
    <row r="289" spans="1:8" x14ac:dyDescent="0.25">
      <c r="A289" s="375">
        <v>8484</v>
      </c>
      <c r="B289" s="372" t="s">
        <v>493</v>
      </c>
      <c r="C289" s="372"/>
      <c r="D289" s="372"/>
      <c r="E289" s="372" t="s">
        <v>502</v>
      </c>
      <c r="F289" s="373"/>
      <c r="G289" s="372" t="s">
        <v>93</v>
      </c>
      <c r="H289" s="374">
        <v>169.17</v>
      </c>
    </row>
    <row r="290" spans="1:8" x14ac:dyDescent="0.25">
      <c r="A290" s="375">
        <v>8485</v>
      </c>
      <c r="B290" s="372" t="s">
        <v>493</v>
      </c>
      <c r="C290" s="372"/>
      <c r="D290" s="372"/>
      <c r="E290" s="372" t="s">
        <v>343</v>
      </c>
      <c r="F290" s="373"/>
      <c r="G290" s="372" t="s">
        <v>93</v>
      </c>
      <c r="H290" s="374">
        <v>191.9</v>
      </c>
    </row>
    <row r="291" spans="1:8" ht="30" x14ac:dyDescent="0.25">
      <c r="A291" s="375">
        <v>8486</v>
      </c>
      <c r="B291" s="372" t="s">
        <v>3522</v>
      </c>
      <c r="C291" s="372" t="s">
        <v>4373</v>
      </c>
      <c r="D291" s="372" t="s">
        <v>4374</v>
      </c>
      <c r="E291" s="372" t="s">
        <v>3881</v>
      </c>
      <c r="F291" s="373" t="s">
        <v>4375</v>
      </c>
      <c r="G291" s="372" t="s">
        <v>93</v>
      </c>
      <c r="H291" s="374">
        <v>10.82</v>
      </c>
    </row>
    <row r="292" spans="1:8" ht="30" x14ac:dyDescent="0.25">
      <c r="A292" s="376">
        <v>8487</v>
      </c>
      <c r="B292" s="372" t="s">
        <v>3522</v>
      </c>
      <c r="C292" s="372" t="s">
        <v>4376</v>
      </c>
      <c r="D292" s="372" t="s">
        <v>506</v>
      </c>
      <c r="E292" s="372" t="s">
        <v>3881</v>
      </c>
      <c r="F292" s="373" t="s">
        <v>4377</v>
      </c>
      <c r="G292" s="372" t="s">
        <v>93</v>
      </c>
      <c r="H292" s="374">
        <v>23.9</v>
      </c>
    </row>
    <row r="293" spans="1:8" ht="30" x14ac:dyDescent="0.25">
      <c r="A293" s="375">
        <v>8488</v>
      </c>
      <c r="B293" s="372" t="s">
        <v>3522</v>
      </c>
      <c r="C293" s="372" t="s">
        <v>4378</v>
      </c>
      <c r="D293" s="372" t="s">
        <v>4379</v>
      </c>
      <c r="E293" s="372" t="s">
        <v>3881</v>
      </c>
      <c r="F293" s="373" t="s">
        <v>4380</v>
      </c>
      <c r="G293" s="372" t="s">
        <v>93</v>
      </c>
      <c r="H293" s="374">
        <v>39.619999999999997</v>
      </c>
    </row>
    <row r="294" spans="1:8" ht="30" x14ac:dyDescent="0.25">
      <c r="A294" s="375">
        <v>8489</v>
      </c>
      <c r="B294" s="372" t="s">
        <v>3522</v>
      </c>
      <c r="C294" s="372" t="s">
        <v>4381</v>
      </c>
      <c r="D294" s="372" t="s">
        <v>4382</v>
      </c>
      <c r="E294" s="372" t="s">
        <v>3881</v>
      </c>
      <c r="F294" s="373" t="s">
        <v>4377</v>
      </c>
      <c r="G294" s="372" t="s">
        <v>93</v>
      </c>
      <c r="H294" s="374">
        <v>64.86</v>
      </c>
    </row>
    <row r="295" spans="1:8" x14ac:dyDescent="0.25">
      <c r="A295" s="375">
        <v>8490</v>
      </c>
      <c r="B295" s="372" t="s">
        <v>4383</v>
      </c>
      <c r="C295" s="372" t="s">
        <v>4384</v>
      </c>
      <c r="D295" s="372" t="s">
        <v>218</v>
      </c>
      <c r="E295" s="372" t="s">
        <v>461</v>
      </c>
      <c r="F295" s="373" t="s">
        <v>4385</v>
      </c>
      <c r="G295" s="372" t="s">
        <v>93</v>
      </c>
      <c r="H295" s="374">
        <v>62.39</v>
      </c>
    </row>
    <row r="296" spans="1:8" x14ac:dyDescent="0.25">
      <c r="A296" s="375">
        <v>8491</v>
      </c>
      <c r="B296" s="372" t="s">
        <v>4383</v>
      </c>
      <c r="C296" s="372" t="s">
        <v>4386</v>
      </c>
      <c r="D296" s="372" t="s">
        <v>3528</v>
      </c>
      <c r="E296" s="372" t="s">
        <v>4387</v>
      </c>
      <c r="F296" s="373" t="s">
        <v>4388</v>
      </c>
      <c r="G296" s="372" t="s">
        <v>93</v>
      </c>
      <c r="H296" s="374">
        <v>72.67</v>
      </c>
    </row>
    <row r="297" spans="1:8" x14ac:dyDescent="0.25">
      <c r="A297" s="375">
        <v>8492</v>
      </c>
      <c r="B297" s="372" t="s">
        <v>4383</v>
      </c>
      <c r="C297" s="372" t="s">
        <v>4389</v>
      </c>
      <c r="D297" s="372" t="s">
        <v>3529</v>
      </c>
      <c r="E297" s="372" t="s">
        <v>4390</v>
      </c>
      <c r="F297" s="373" t="s">
        <v>4391</v>
      </c>
      <c r="G297" s="372" t="s">
        <v>93</v>
      </c>
      <c r="H297" s="374">
        <v>116.14</v>
      </c>
    </row>
    <row r="298" spans="1:8" x14ac:dyDescent="0.25">
      <c r="A298" s="375">
        <v>8493</v>
      </c>
      <c r="B298" s="372" t="s">
        <v>4383</v>
      </c>
      <c r="C298" s="372" t="s">
        <v>4392</v>
      </c>
      <c r="D298" s="372" t="s">
        <v>3530</v>
      </c>
      <c r="E298" s="372" t="s">
        <v>303</v>
      </c>
      <c r="F298" s="373" t="s">
        <v>4388</v>
      </c>
      <c r="G298" s="372" t="s">
        <v>93</v>
      </c>
      <c r="H298" s="374">
        <v>171.37</v>
      </c>
    </row>
    <row r="299" spans="1:8" x14ac:dyDescent="0.25">
      <c r="A299" s="375">
        <v>8494</v>
      </c>
      <c r="B299" s="372" t="s">
        <v>4383</v>
      </c>
      <c r="C299" s="372" t="s">
        <v>4393</v>
      </c>
      <c r="D299" s="372" t="s">
        <v>3531</v>
      </c>
      <c r="E299" s="372" t="s">
        <v>4394</v>
      </c>
      <c r="F299" s="373" t="s">
        <v>4395</v>
      </c>
      <c r="G299" s="372" t="s">
        <v>93</v>
      </c>
      <c r="H299" s="374">
        <v>189.7</v>
      </c>
    </row>
    <row r="300" spans="1:8" ht="30" x14ac:dyDescent="0.25">
      <c r="A300" s="375">
        <v>8495</v>
      </c>
      <c r="B300" s="372" t="s">
        <v>518</v>
      </c>
      <c r="C300" s="372" t="s">
        <v>4396</v>
      </c>
      <c r="D300" s="372" t="s">
        <v>3533</v>
      </c>
      <c r="E300" s="372" t="s">
        <v>521</v>
      </c>
      <c r="F300" s="373" t="s">
        <v>4397</v>
      </c>
      <c r="G300" s="372" t="s">
        <v>93</v>
      </c>
      <c r="H300" s="374">
        <v>80.28</v>
      </c>
    </row>
    <row r="301" spans="1:8" x14ac:dyDescent="0.25">
      <c r="A301" s="375">
        <v>8496</v>
      </c>
      <c r="B301" s="372" t="s">
        <v>3534</v>
      </c>
      <c r="C301" s="372" t="s">
        <v>4398</v>
      </c>
      <c r="D301" s="372" t="s">
        <v>4399</v>
      </c>
      <c r="E301" s="372" t="s">
        <v>3881</v>
      </c>
      <c r="F301" s="373" t="s">
        <v>4400</v>
      </c>
      <c r="G301" s="372" t="s">
        <v>93</v>
      </c>
      <c r="H301" s="374">
        <v>39.32</v>
      </c>
    </row>
    <row r="302" spans="1:8" x14ac:dyDescent="0.25">
      <c r="A302" s="375">
        <v>8497</v>
      </c>
      <c r="B302" s="372" t="s">
        <v>3534</v>
      </c>
      <c r="C302" s="372" t="s">
        <v>4401</v>
      </c>
      <c r="D302" s="372" t="s">
        <v>4402</v>
      </c>
      <c r="E302" s="372" t="s">
        <v>3881</v>
      </c>
      <c r="F302" s="373" t="s">
        <v>4403</v>
      </c>
      <c r="G302" s="372" t="s">
        <v>93</v>
      </c>
      <c r="H302" s="374">
        <v>55.94</v>
      </c>
    </row>
    <row r="303" spans="1:8" ht="30" x14ac:dyDescent="0.25">
      <c r="A303" s="375">
        <v>8488</v>
      </c>
      <c r="B303" s="372" t="s">
        <v>3522</v>
      </c>
      <c r="C303" s="372" t="s">
        <v>4378</v>
      </c>
      <c r="D303" s="372" t="s">
        <v>4379</v>
      </c>
      <c r="E303" s="372" t="s">
        <v>3881</v>
      </c>
      <c r="F303" s="373" t="s">
        <v>4380</v>
      </c>
      <c r="G303" s="372" t="s">
        <v>93</v>
      </c>
      <c r="H303" s="374">
        <v>39.619999999999997</v>
      </c>
    </row>
    <row r="304" spans="1:8" ht="30" x14ac:dyDescent="0.25">
      <c r="A304" s="375">
        <v>8489</v>
      </c>
      <c r="B304" s="372" t="s">
        <v>3522</v>
      </c>
      <c r="C304" s="372" t="s">
        <v>4381</v>
      </c>
      <c r="D304" s="372" t="s">
        <v>4382</v>
      </c>
      <c r="E304" s="372" t="s">
        <v>3881</v>
      </c>
      <c r="F304" s="373" t="s">
        <v>4377</v>
      </c>
      <c r="G304" s="372" t="s">
        <v>93</v>
      </c>
      <c r="H304" s="374">
        <v>64.86</v>
      </c>
    </row>
    <row r="305" spans="1:8" x14ac:dyDescent="0.25">
      <c r="A305" s="375">
        <v>8490</v>
      </c>
      <c r="B305" s="372" t="s">
        <v>4383</v>
      </c>
      <c r="C305" s="372" t="s">
        <v>4384</v>
      </c>
      <c r="D305" s="372" t="s">
        <v>218</v>
      </c>
      <c r="E305" s="372" t="s">
        <v>461</v>
      </c>
      <c r="F305" s="373" t="s">
        <v>4385</v>
      </c>
      <c r="G305" s="372" t="s">
        <v>93</v>
      </c>
      <c r="H305" s="374">
        <v>62.39</v>
      </c>
    </row>
    <row r="306" spans="1:8" x14ac:dyDescent="0.25">
      <c r="A306" s="375">
        <v>8491</v>
      </c>
      <c r="B306" s="372" t="s">
        <v>4383</v>
      </c>
      <c r="C306" s="372" t="s">
        <v>4386</v>
      </c>
      <c r="D306" s="372" t="s">
        <v>3528</v>
      </c>
      <c r="E306" s="372" t="s">
        <v>4387</v>
      </c>
      <c r="F306" s="373" t="s">
        <v>4388</v>
      </c>
      <c r="G306" s="372" t="s">
        <v>93</v>
      </c>
      <c r="H306" s="374">
        <v>72.67</v>
      </c>
    </row>
    <row r="307" spans="1:8" x14ac:dyDescent="0.25">
      <c r="A307" s="375">
        <v>8492</v>
      </c>
      <c r="B307" s="372" t="s">
        <v>4383</v>
      </c>
      <c r="C307" s="372" t="s">
        <v>4389</v>
      </c>
      <c r="D307" s="372" t="s">
        <v>3529</v>
      </c>
      <c r="E307" s="372" t="s">
        <v>4390</v>
      </c>
      <c r="F307" s="373" t="s">
        <v>4391</v>
      </c>
      <c r="G307" s="372" t="s">
        <v>93</v>
      </c>
      <c r="H307" s="374">
        <v>116.14</v>
      </c>
    </row>
    <row r="308" spans="1:8" x14ac:dyDescent="0.25">
      <c r="A308" s="375">
        <v>8493</v>
      </c>
      <c r="B308" s="372" t="s">
        <v>4383</v>
      </c>
      <c r="C308" s="372" t="s">
        <v>4392</v>
      </c>
      <c r="D308" s="372" t="s">
        <v>3530</v>
      </c>
      <c r="E308" s="372" t="s">
        <v>303</v>
      </c>
      <c r="F308" s="373" t="s">
        <v>4388</v>
      </c>
      <c r="G308" s="372" t="s">
        <v>93</v>
      </c>
      <c r="H308" s="374">
        <v>171.37</v>
      </c>
    </row>
    <row r="309" spans="1:8" x14ac:dyDescent="0.25">
      <c r="A309" s="375">
        <v>8494</v>
      </c>
      <c r="B309" s="372" t="s">
        <v>4383</v>
      </c>
      <c r="C309" s="372" t="s">
        <v>4393</v>
      </c>
      <c r="D309" s="372" t="s">
        <v>3531</v>
      </c>
      <c r="E309" s="372" t="s">
        <v>4394</v>
      </c>
      <c r="F309" s="373" t="s">
        <v>4395</v>
      </c>
      <c r="G309" s="372" t="s">
        <v>93</v>
      </c>
      <c r="H309" s="374">
        <v>189.7</v>
      </c>
    </row>
    <row r="310" spans="1:8" ht="30" x14ac:dyDescent="0.25">
      <c r="A310" s="375">
        <v>8495</v>
      </c>
      <c r="B310" s="372" t="s">
        <v>518</v>
      </c>
      <c r="C310" s="372" t="s">
        <v>4396</v>
      </c>
      <c r="D310" s="372" t="s">
        <v>3533</v>
      </c>
      <c r="E310" s="372" t="s">
        <v>521</v>
      </c>
      <c r="F310" s="373" t="s">
        <v>4397</v>
      </c>
      <c r="G310" s="372" t="s">
        <v>93</v>
      </c>
      <c r="H310" s="374">
        <v>80.28</v>
      </c>
    </row>
    <row r="311" spans="1:8" x14ac:dyDescent="0.25">
      <c r="A311" s="375">
        <v>8496</v>
      </c>
      <c r="B311" s="372" t="s">
        <v>3534</v>
      </c>
      <c r="C311" s="372" t="s">
        <v>4398</v>
      </c>
      <c r="D311" s="372" t="s">
        <v>4399</v>
      </c>
      <c r="E311" s="372" t="s">
        <v>3881</v>
      </c>
      <c r="F311" s="373" t="s">
        <v>4400</v>
      </c>
      <c r="G311" s="372" t="s">
        <v>93</v>
      </c>
      <c r="H311" s="374">
        <v>39.32</v>
      </c>
    </row>
    <row r="312" spans="1:8" x14ac:dyDescent="0.25">
      <c r="A312" s="376">
        <v>8497</v>
      </c>
      <c r="B312" s="372" t="s">
        <v>3534</v>
      </c>
      <c r="C312" s="372" t="s">
        <v>4401</v>
      </c>
      <c r="D312" s="372" t="s">
        <v>4402</v>
      </c>
      <c r="E312" s="372" t="s">
        <v>3881</v>
      </c>
      <c r="F312" s="373" t="s">
        <v>4403</v>
      </c>
      <c r="G312" s="372" t="s">
        <v>93</v>
      </c>
      <c r="H312" s="374">
        <v>55.94</v>
      </c>
    </row>
    <row r="313" spans="1:8" x14ac:dyDescent="0.25">
      <c r="A313" s="375">
        <v>8498</v>
      </c>
      <c r="B313" s="372" t="s">
        <v>3534</v>
      </c>
      <c r="C313" s="372" t="s">
        <v>4404</v>
      </c>
      <c r="D313" s="372" t="s">
        <v>4405</v>
      </c>
      <c r="E313" s="372" t="s">
        <v>3881</v>
      </c>
      <c r="F313" s="373" t="s">
        <v>4406</v>
      </c>
      <c r="G313" s="372" t="s">
        <v>93</v>
      </c>
      <c r="H313" s="374">
        <v>85.13</v>
      </c>
    </row>
    <row r="314" spans="1:8" ht="30" x14ac:dyDescent="0.25">
      <c r="A314" s="375">
        <v>8499</v>
      </c>
      <c r="B314" s="372" t="s">
        <v>3699</v>
      </c>
      <c r="C314" s="372" t="s">
        <v>4344</v>
      </c>
      <c r="D314" s="372" t="s">
        <v>4345</v>
      </c>
      <c r="E314" s="372" t="s">
        <v>495</v>
      </c>
      <c r="F314" s="373" t="s">
        <v>4407</v>
      </c>
      <c r="G314" s="372" t="s">
        <v>93</v>
      </c>
      <c r="H314" s="374">
        <v>13.68</v>
      </c>
    </row>
    <row r="315" spans="1:8" x14ac:dyDescent="0.25">
      <c r="A315" s="375">
        <v>8500</v>
      </c>
      <c r="B315" s="372" t="s">
        <v>4408</v>
      </c>
      <c r="C315" s="372" t="s">
        <v>4409</v>
      </c>
      <c r="D315" s="372" t="s">
        <v>4410</v>
      </c>
      <c r="E315" s="372" t="s">
        <v>443</v>
      </c>
      <c r="F315" s="373" t="s">
        <v>4411</v>
      </c>
      <c r="G315" s="372" t="s">
        <v>93</v>
      </c>
      <c r="H315" s="374">
        <v>177.29</v>
      </c>
    </row>
    <row r="316" spans="1:8" x14ac:dyDescent="0.25">
      <c r="A316" s="375">
        <v>8501</v>
      </c>
      <c r="B316" s="372" t="s">
        <v>4412</v>
      </c>
      <c r="C316" s="372" t="s">
        <v>4413</v>
      </c>
      <c r="D316" s="372" t="s">
        <v>4414</v>
      </c>
      <c r="E316" s="372" t="s">
        <v>3935</v>
      </c>
      <c r="F316" s="373" t="s">
        <v>4415</v>
      </c>
      <c r="G316" s="372" t="s">
        <v>93</v>
      </c>
      <c r="H316" s="374">
        <v>316.63</v>
      </c>
    </row>
    <row r="317" spans="1:8" x14ac:dyDescent="0.25">
      <c r="A317" s="375">
        <v>8502</v>
      </c>
      <c r="B317" s="372" t="s">
        <v>4416</v>
      </c>
      <c r="C317" s="372" t="s">
        <v>4417</v>
      </c>
      <c r="D317" s="372" t="s">
        <v>4418</v>
      </c>
      <c r="E317" s="372" t="s">
        <v>4419</v>
      </c>
      <c r="F317" s="373" t="s">
        <v>4420</v>
      </c>
      <c r="G317" s="372" t="s">
        <v>93</v>
      </c>
      <c r="H317" s="374">
        <v>255.54</v>
      </c>
    </row>
    <row r="318" spans="1:8" x14ac:dyDescent="0.25">
      <c r="A318" s="375">
        <v>8503</v>
      </c>
      <c r="B318" s="372" t="s">
        <v>4416</v>
      </c>
      <c r="C318" s="372" t="s">
        <v>4421</v>
      </c>
      <c r="D318" s="372" t="s">
        <v>4422</v>
      </c>
      <c r="E318" s="372" t="s">
        <v>291</v>
      </c>
      <c r="F318" s="373" t="s">
        <v>4423</v>
      </c>
      <c r="G318" s="372" t="s">
        <v>93</v>
      </c>
      <c r="H318" s="374">
        <v>290.08</v>
      </c>
    </row>
    <row r="319" spans="1:8" ht="30" x14ac:dyDescent="0.25">
      <c r="A319" s="375">
        <v>8504</v>
      </c>
      <c r="B319" s="372" t="s">
        <v>4424</v>
      </c>
      <c r="C319" s="372" t="s">
        <v>4425</v>
      </c>
      <c r="D319" s="372" t="s">
        <v>4426</v>
      </c>
      <c r="E319" s="372" t="s">
        <v>272</v>
      </c>
      <c r="F319" s="373" t="s">
        <v>4427</v>
      </c>
      <c r="G319" s="372" t="s">
        <v>93</v>
      </c>
      <c r="H319" s="374">
        <v>348.24</v>
      </c>
    </row>
    <row r="320" spans="1:8" ht="30" x14ac:dyDescent="0.25">
      <c r="A320" s="375">
        <v>8510</v>
      </c>
      <c r="B320" s="372" t="s">
        <v>535</v>
      </c>
      <c r="C320" s="372" t="s">
        <v>4428</v>
      </c>
      <c r="D320" s="372" t="s">
        <v>537</v>
      </c>
      <c r="E320" s="372" t="s">
        <v>538</v>
      </c>
      <c r="F320" s="373" t="s">
        <v>4429</v>
      </c>
      <c r="G320" s="372" t="s">
        <v>93</v>
      </c>
      <c r="H320" s="374">
        <v>11.89</v>
      </c>
    </row>
    <row r="321" spans="1:8" ht="30" x14ac:dyDescent="0.25">
      <c r="A321" s="375">
        <v>8511</v>
      </c>
      <c r="B321" s="372" t="s">
        <v>535</v>
      </c>
      <c r="C321" s="372" t="s">
        <v>4430</v>
      </c>
      <c r="D321" s="372" t="s">
        <v>539</v>
      </c>
      <c r="E321" s="372" t="s">
        <v>376</v>
      </c>
      <c r="F321" s="373" t="s">
        <v>4431</v>
      </c>
      <c r="G321" s="372" t="s">
        <v>93</v>
      </c>
      <c r="H321" s="374">
        <v>19.739999999999998</v>
      </c>
    </row>
    <row r="322" spans="1:8" ht="30" x14ac:dyDescent="0.25">
      <c r="A322" s="376">
        <v>8512</v>
      </c>
      <c r="B322" s="372" t="s">
        <v>535</v>
      </c>
      <c r="C322" s="372" t="s">
        <v>4432</v>
      </c>
      <c r="D322" s="372" t="s">
        <v>353</v>
      </c>
      <c r="E322" s="372" t="s">
        <v>282</v>
      </c>
      <c r="F322" s="373" t="s">
        <v>4433</v>
      </c>
      <c r="G322" s="372" t="s">
        <v>93</v>
      </c>
      <c r="H322" s="374">
        <v>42.16</v>
      </c>
    </row>
    <row r="323" spans="1:8" ht="30" x14ac:dyDescent="0.25">
      <c r="A323" s="375">
        <v>8513</v>
      </c>
      <c r="B323" s="372" t="s">
        <v>4434</v>
      </c>
      <c r="C323" s="372" t="s">
        <v>4435</v>
      </c>
      <c r="D323" s="372" t="s">
        <v>4436</v>
      </c>
      <c r="E323" s="372" t="s">
        <v>4437</v>
      </c>
      <c r="F323" s="373"/>
      <c r="G323" s="372" t="s">
        <v>93</v>
      </c>
      <c r="H323" s="374">
        <v>108.77</v>
      </c>
    </row>
    <row r="324" spans="1:8" ht="30" x14ac:dyDescent="0.25">
      <c r="A324" s="375">
        <v>8514</v>
      </c>
      <c r="B324" s="372" t="s">
        <v>4434</v>
      </c>
      <c r="C324" s="372" t="s">
        <v>4438</v>
      </c>
      <c r="D324" s="372" t="s">
        <v>4436</v>
      </c>
      <c r="E324" s="372" t="s">
        <v>4439</v>
      </c>
      <c r="F324" s="373"/>
      <c r="G324" s="372" t="s">
        <v>93</v>
      </c>
      <c r="H324" s="374">
        <v>300.82</v>
      </c>
    </row>
    <row r="325" spans="1:8" x14ac:dyDescent="0.25">
      <c r="A325" s="375">
        <v>8517</v>
      </c>
      <c r="B325" s="372" t="s">
        <v>4440</v>
      </c>
      <c r="C325" s="372" t="s">
        <v>4441</v>
      </c>
      <c r="D325" s="372" t="s">
        <v>4442</v>
      </c>
      <c r="E325" s="372" t="s">
        <v>4443</v>
      </c>
      <c r="F325" s="373" t="s">
        <v>4444</v>
      </c>
      <c r="G325" s="372" t="s">
        <v>93</v>
      </c>
      <c r="H325" s="374">
        <v>1.4</v>
      </c>
    </row>
    <row r="326" spans="1:8" ht="30" x14ac:dyDescent="0.25">
      <c r="A326" s="375">
        <v>8518</v>
      </c>
      <c r="B326" s="372" t="s">
        <v>4445</v>
      </c>
      <c r="C326" s="372" t="s">
        <v>4446</v>
      </c>
      <c r="D326" s="372" t="s">
        <v>4447</v>
      </c>
      <c r="E326" s="372" t="s">
        <v>4443</v>
      </c>
      <c r="F326" s="373" t="s">
        <v>4444</v>
      </c>
      <c r="G326" s="372" t="s">
        <v>93</v>
      </c>
      <c r="H326" s="374">
        <v>1.6</v>
      </c>
    </row>
    <row r="327" spans="1:8" x14ac:dyDescent="0.25">
      <c r="A327" s="375">
        <v>8521</v>
      </c>
      <c r="B327" s="372" t="s">
        <v>546</v>
      </c>
      <c r="C327" s="372" t="s">
        <v>4448</v>
      </c>
      <c r="D327" s="372" t="s">
        <v>4449</v>
      </c>
      <c r="E327" s="372" t="s">
        <v>4450</v>
      </c>
      <c r="F327" s="373"/>
      <c r="G327" s="372" t="s">
        <v>93</v>
      </c>
      <c r="H327" s="374">
        <v>239.81</v>
      </c>
    </row>
    <row r="328" spans="1:8" x14ac:dyDescent="0.25">
      <c r="A328" s="375">
        <v>8522</v>
      </c>
      <c r="B328" s="372" t="s">
        <v>546</v>
      </c>
      <c r="C328" s="372" t="s">
        <v>4451</v>
      </c>
      <c r="D328" s="372" t="s">
        <v>4452</v>
      </c>
      <c r="E328" s="372" t="s">
        <v>550</v>
      </c>
      <c r="F328" s="373"/>
      <c r="G328" s="372" t="s">
        <v>93</v>
      </c>
      <c r="H328" s="374">
        <v>342.28</v>
      </c>
    </row>
    <row r="329" spans="1:8" x14ac:dyDescent="0.25">
      <c r="A329" s="375">
        <v>8523</v>
      </c>
      <c r="B329" s="372" t="s">
        <v>546</v>
      </c>
      <c r="C329" s="372" t="s">
        <v>4453</v>
      </c>
      <c r="D329" s="372" t="s">
        <v>4454</v>
      </c>
      <c r="E329" s="372" t="s">
        <v>107</v>
      </c>
      <c r="F329" s="373"/>
      <c r="G329" s="372" t="s">
        <v>93</v>
      </c>
      <c r="H329" s="374">
        <v>573.69000000000005</v>
      </c>
    </row>
    <row r="330" spans="1:8" ht="30" x14ac:dyDescent="0.25">
      <c r="A330" s="375">
        <v>8524</v>
      </c>
      <c r="B330" s="372" t="s">
        <v>546</v>
      </c>
      <c r="C330" s="372" t="s">
        <v>4455</v>
      </c>
      <c r="D330" s="372" t="s">
        <v>4456</v>
      </c>
      <c r="E330" s="372" t="s">
        <v>3543</v>
      </c>
      <c r="F330" s="373"/>
      <c r="G330" s="372" t="s">
        <v>93</v>
      </c>
      <c r="H330" s="374">
        <v>653.53</v>
      </c>
    </row>
    <row r="331" spans="1:8" x14ac:dyDescent="0.25">
      <c r="A331" s="375">
        <v>8540</v>
      </c>
      <c r="B331" s="372" t="s">
        <v>4457</v>
      </c>
      <c r="C331" s="372" t="s">
        <v>4458</v>
      </c>
      <c r="D331" s="372" t="s">
        <v>4459</v>
      </c>
      <c r="E331" s="372" t="s">
        <v>4460</v>
      </c>
      <c r="F331" s="373"/>
      <c r="G331" s="372" t="s">
        <v>93</v>
      </c>
      <c r="H331" s="374">
        <v>37.32</v>
      </c>
    </row>
    <row r="332" spans="1:8" x14ac:dyDescent="0.25">
      <c r="A332" s="376">
        <v>8541</v>
      </c>
      <c r="B332" s="372" t="s">
        <v>4457</v>
      </c>
      <c r="C332" s="372" t="s">
        <v>4461</v>
      </c>
      <c r="D332" s="372" t="s">
        <v>4462</v>
      </c>
      <c r="E332" s="372" t="s">
        <v>3547</v>
      </c>
      <c r="F332" s="373"/>
      <c r="G332" s="372" t="s">
        <v>93</v>
      </c>
      <c r="H332" s="374">
        <v>53.24</v>
      </c>
    </row>
    <row r="333" spans="1:8" ht="30" x14ac:dyDescent="0.25">
      <c r="A333" s="375">
        <v>8542</v>
      </c>
      <c r="B333" s="372" t="s">
        <v>4457</v>
      </c>
      <c r="C333" s="372" t="s">
        <v>4463</v>
      </c>
      <c r="D333" s="372" t="s">
        <v>4464</v>
      </c>
      <c r="E333" s="372" t="s">
        <v>431</v>
      </c>
      <c r="F333" s="373"/>
      <c r="G333" s="372" t="s">
        <v>93</v>
      </c>
      <c r="H333" s="374">
        <v>78.88</v>
      </c>
    </row>
    <row r="334" spans="1:8" ht="45" x14ac:dyDescent="0.25">
      <c r="A334" s="375">
        <v>8549</v>
      </c>
      <c r="B334" s="372" t="s">
        <v>3549</v>
      </c>
      <c r="C334" s="372" t="s">
        <v>3550</v>
      </c>
      <c r="D334" s="372" t="s">
        <v>3551</v>
      </c>
      <c r="E334" s="372">
        <v>0</v>
      </c>
      <c r="F334" s="373"/>
      <c r="G334" s="372" t="s">
        <v>93</v>
      </c>
      <c r="H334" s="374">
        <v>21</v>
      </c>
    </row>
    <row r="335" spans="1:8" ht="30" x14ac:dyDescent="0.25">
      <c r="A335" s="375">
        <v>8550</v>
      </c>
      <c r="B335" s="372" t="s">
        <v>3553</v>
      </c>
      <c r="C335" s="372" t="s">
        <v>4465</v>
      </c>
      <c r="D335" s="372" t="s">
        <v>4466</v>
      </c>
      <c r="E335" s="372" t="s">
        <v>95</v>
      </c>
      <c r="F335" s="373"/>
      <c r="G335" s="372" t="s">
        <v>93</v>
      </c>
      <c r="H335" s="374">
        <v>31.25</v>
      </c>
    </row>
    <row r="336" spans="1:8" ht="30" x14ac:dyDescent="0.25">
      <c r="A336" s="375">
        <v>8551</v>
      </c>
      <c r="B336" s="372" t="s">
        <v>3553</v>
      </c>
      <c r="C336" s="372" t="s">
        <v>4467</v>
      </c>
      <c r="D336" s="372" t="s">
        <v>4468</v>
      </c>
      <c r="E336" s="372" t="s">
        <v>286</v>
      </c>
      <c r="F336" s="373"/>
      <c r="G336" s="372" t="s">
        <v>93</v>
      </c>
      <c r="H336" s="374">
        <v>106.21</v>
      </c>
    </row>
    <row r="337" spans="1:8" ht="30" x14ac:dyDescent="0.25">
      <c r="A337" s="375">
        <v>8552</v>
      </c>
      <c r="B337" s="372" t="s">
        <v>3553</v>
      </c>
      <c r="C337" s="372" t="s">
        <v>4469</v>
      </c>
      <c r="D337" s="372" t="s">
        <v>4470</v>
      </c>
      <c r="E337" s="372" t="s">
        <v>565</v>
      </c>
      <c r="F337" s="373"/>
      <c r="G337" s="372" t="s">
        <v>93</v>
      </c>
      <c r="H337" s="374">
        <v>166.14</v>
      </c>
    </row>
    <row r="338" spans="1:8" ht="30" x14ac:dyDescent="0.25">
      <c r="A338" s="375">
        <v>8553</v>
      </c>
      <c r="B338" s="372" t="s">
        <v>3553</v>
      </c>
      <c r="C338" s="372" t="s">
        <v>4471</v>
      </c>
      <c r="D338" s="372" t="s">
        <v>4470</v>
      </c>
      <c r="E338" s="372" t="s">
        <v>306</v>
      </c>
      <c r="F338" s="373"/>
      <c r="G338" s="372" t="s">
        <v>93</v>
      </c>
      <c r="H338" s="374">
        <v>184.14</v>
      </c>
    </row>
    <row r="339" spans="1:8" ht="30" x14ac:dyDescent="0.25">
      <c r="A339" s="375">
        <v>8558</v>
      </c>
      <c r="B339" s="372" t="s">
        <v>567</v>
      </c>
      <c r="C339" s="372" t="s">
        <v>4472</v>
      </c>
      <c r="D339" s="372" t="s">
        <v>4473</v>
      </c>
      <c r="E339" s="372" t="s">
        <v>115</v>
      </c>
      <c r="F339" s="373"/>
      <c r="G339" s="372" t="s">
        <v>93</v>
      </c>
      <c r="H339" s="374">
        <v>3.68</v>
      </c>
    </row>
    <row r="340" spans="1:8" ht="45" x14ac:dyDescent="0.25">
      <c r="A340" s="375">
        <v>8559</v>
      </c>
      <c r="B340" s="372" t="s">
        <v>567</v>
      </c>
      <c r="C340" s="372" t="s">
        <v>4474</v>
      </c>
      <c r="D340" s="372"/>
      <c r="E340" s="372" t="s">
        <v>376</v>
      </c>
      <c r="F340" s="373" t="s">
        <v>4475</v>
      </c>
      <c r="G340" s="372" t="s">
        <v>93</v>
      </c>
      <c r="H340" s="374">
        <v>17.93</v>
      </c>
    </row>
    <row r="341" spans="1:8" ht="30" x14ac:dyDescent="0.25">
      <c r="A341" s="375" t="s">
        <v>3554</v>
      </c>
      <c r="B341" s="372" t="s">
        <v>3555</v>
      </c>
      <c r="C341" s="372" t="s">
        <v>3556</v>
      </c>
      <c r="D341" s="372"/>
      <c r="E341" s="372" t="s">
        <v>4476</v>
      </c>
      <c r="F341" s="373"/>
      <c r="G341" s="372" t="s">
        <v>93</v>
      </c>
      <c r="H341" s="374">
        <v>224.84</v>
      </c>
    </row>
    <row r="342" spans="1:8" ht="30" x14ac:dyDescent="0.25">
      <c r="A342" s="376">
        <v>8560</v>
      </c>
      <c r="B342" s="372" t="s">
        <v>4477</v>
      </c>
      <c r="C342" s="372" t="s">
        <v>4478</v>
      </c>
      <c r="D342" s="372" t="s">
        <v>4479</v>
      </c>
      <c r="E342" s="372" t="s">
        <v>306</v>
      </c>
      <c r="F342" s="373" t="s">
        <v>4480</v>
      </c>
      <c r="G342" s="372" t="s">
        <v>93</v>
      </c>
      <c r="H342" s="374">
        <v>220.59</v>
      </c>
    </row>
    <row r="343" spans="1:8" ht="30" x14ac:dyDescent="0.25">
      <c r="A343" s="375">
        <v>8561</v>
      </c>
      <c r="B343" s="372" t="s">
        <v>4477</v>
      </c>
      <c r="C343" s="372" t="s">
        <v>4481</v>
      </c>
      <c r="D343" s="372" t="s">
        <v>4482</v>
      </c>
      <c r="E343" s="372" t="s">
        <v>107</v>
      </c>
      <c r="F343" s="373" t="s">
        <v>4483</v>
      </c>
      <c r="G343" s="372" t="s">
        <v>93</v>
      </c>
      <c r="H343" s="374">
        <v>249.87</v>
      </c>
    </row>
    <row r="344" spans="1:8" x14ac:dyDescent="0.25">
      <c r="A344" s="375" t="s">
        <v>3559</v>
      </c>
      <c r="B344" s="372" t="s">
        <v>571</v>
      </c>
      <c r="C344" s="372" t="s">
        <v>3560</v>
      </c>
      <c r="D344" s="372"/>
      <c r="E344" s="372" t="s">
        <v>4484</v>
      </c>
      <c r="F344" s="373"/>
      <c r="G344" s="372" t="s">
        <v>93</v>
      </c>
      <c r="H344" s="374">
        <v>317.7</v>
      </c>
    </row>
    <row r="345" spans="1:8" ht="30" x14ac:dyDescent="0.25">
      <c r="A345" s="375" t="s">
        <v>3561</v>
      </c>
      <c r="B345" s="372" t="s">
        <v>571</v>
      </c>
      <c r="C345" s="372" t="s">
        <v>3562</v>
      </c>
      <c r="D345" s="372"/>
      <c r="E345" s="372" t="s">
        <v>342</v>
      </c>
      <c r="F345" s="373"/>
      <c r="G345" s="372" t="s">
        <v>93</v>
      </c>
      <c r="H345" s="374">
        <v>325.04000000000002</v>
      </c>
    </row>
    <row r="346" spans="1:8" x14ac:dyDescent="0.25">
      <c r="A346" s="375">
        <v>8562</v>
      </c>
      <c r="B346" s="372" t="s">
        <v>571</v>
      </c>
      <c r="C346" s="372" t="s">
        <v>4485</v>
      </c>
      <c r="D346" s="372" t="s">
        <v>4486</v>
      </c>
      <c r="E346" s="372" t="s">
        <v>554</v>
      </c>
      <c r="F346" s="373" t="s">
        <v>4487</v>
      </c>
      <c r="G346" s="372" t="s">
        <v>93</v>
      </c>
      <c r="H346" s="374">
        <v>287</v>
      </c>
    </row>
    <row r="347" spans="1:8" x14ac:dyDescent="0.25">
      <c r="A347" s="375">
        <v>8563</v>
      </c>
      <c r="B347" s="372" t="s">
        <v>3564</v>
      </c>
      <c r="C347" s="372" t="s">
        <v>3565</v>
      </c>
      <c r="D347" s="372"/>
      <c r="E347" s="372" t="s">
        <v>4484</v>
      </c>
      <c r="F347" s="373"/>
      <c r="G347" s="372" t="s">
        <v>93</v>
      </c>
      <c r="H347" s="374">
        <v>322.14999999999998</v>
      </c>
    </row>
    <row r="348" spans="1:8" x14ac:dyDescent="0.25">
      <c r="A348" s="375">
        <v>8564</v>
      </c>
      <c r="B348" s="372" t="s">
        <v>3568</v>
      </c>
      <c r="C348" s="372" t="s">
        <v>3569</v>
      </c>
      <c r="D348" s="372"/>
      <c r="E348" s="372" t="s">
        <v>499</v>
      </c>
      <c r="F348" s="373"/>
      <c r="G348" s="372" t="s">
        <v>93</v>
      </c>
      <c r="H348" s="374">
        <v>262.68</v>
      </c>
    </row>
    <row r="349" spans="1:8" ht="30" x14ac:dyDescent="0.25">
      <c r="A349" s="375">
        <v>8565</v>
      </c>
      <c r="B349" s="372" t="s">
        <v>4488</v>
      </c>
      <c r="C349" s="372" t="s">
        <v>3573</v>
      </c>
      <c r="D349" s="372"/>
      <c r="E349" s="372" t="s">
        <v>342</v>
      </c>
      <c r="F349" s="373"/>
      <c r="G349" s="372" t="s">
        <v>93</v>
      </c>
      <c r="H349" s="374">
        <v>283.74</v>
      </c>
    </row>
    <row r="350" spans="1:8" ht="30" x14ac:dyDescent="0.25">
      <c r="A350" s="375">
        <v>8569</v>
      </c>
      <c r="B350" s="372" t="s">
        <v>4489</v>
      </c>
      <c r="C350" s="372" t="s">
        <v>4490</v>
      </c>
      <c r="D350" s="372"/>
      <c r="E350" s="372"/>
      <c r="F350" s="373"/>
      <c r="G350" s="372" t="s">
        <v>93</v>
      </c>
      <c r="H350" s="374">
        <v>4.3899999999999997</v>
      </c>
    </row>
    <row r="351" spans="1:8" ht="30" x14ac:dyDescent="0.25">
      <c r="A351" s="375">
        <v>8570</v>
      </c>
      <c r="B351" s="372" t="s">
        <v>580</v>
      </c>
      <c r="C351" s="372" t="s">
        <v>4491</v>
      </c>
      <c r="D351" s="372" t="s">
        <v>4492</v>
      </c>
      <c r="E351" s="372" t="s">
        <v>4493</v>
      </c>
      <c r="F351" s="373"/>
      <c r="G351" s="372" t="s">
        <v>93</v>
      </c>
      <c r="H351" s="374">
        <v>49.41</v>
      </c>
    </row>
    <row r="352" spans="1:8" x14ac:dyDescent="0.25">
      <c r="A352" s="376">
        <v>8571</v>
      </c>
      <c r="B352" s="372" t="s">
        <v>580</v>
      </c>
      <c r="C352" s="372" t="s">
        <v>4494</v>
      </c>
      <c r="D352" s="372" t="s">
        <v>4495</v>
      </c>
      <c r="E352" s="372" t="s">
        <v>521</v>
      </c>
      <c r="F352" s="373"/>
      <c r="G352" s="372" t="s">
        <v>93</v>
      </c>
      <c r="H352" s="374">
        <v>58.73</v>
      </c>
    </row>
    <row r="353" spans="1:8" x14ac:dyDescent="0.25">
      <c r="A353" s="375">
        <v>8572</v>
      </c>
      <c r="B353" s="372" t="s">
        <v>580</v>
      </c>
      <c r="C353" s="372" t="s">
        <v>4496</v>
      </c>
      <c r="D353" s="372" t="s">
        <v>4497</v>
      </c>
      <c r="E353" s="372" t="s">
        <v>4498</v>
      </c>
      <c r="F353" s="373"/>
      <c r="G353" s="372" t="s">
        <v>93</v>
      </c>
      <c r="H353" s="374">
        <v>91.69</v>
      </c>
    </row>
    <row r="354" spans="1:8" x14ac:dyDescent="0.25">
      <c r="A354" s="375">
        <v>8573</v>
      </c>
      <c r="B354" s="372" t="s">
        <v>580</v>
      </c>
      <c r="C354" s="372" t="s">
        <v>4499</v>
      </c>
      <c r="D354" s="372" t="s">
        <v>4500</v>
      </c>
      <c r="E354" s="372" t="s">
        <v>4501</v>
      </c>
      <c r="F354" s="373"/>
      <c r="G354" s="372" t="s">
        <v>93</v>
      </c>
      <c r="H354" s="374">
        <v>98.35</v>
      </c>
    </row>
    <row r="355" spans="1:8" ht="30" x14ac:dyDescent="0.25">
      <c r="A355" s="375">
        <v>8580</v>
      </c>
      <c r="B355" s="372" t="s">
        <v>3575</v>
      </c>
      <c r="C355" s="372" t="s">
        <v>4502</v>
      </c>
      <c r="D355" s="372" t="s">
        <v>4503</v>
      </c>
      <c r="E355" s="372" t="s">
        <v>756</v>
      </c>
      <c r="F355" s="373"/>
      <c r="G355" s="372" t="s">
        <v>93</v>
      </c>
      <c r="H355" s="374">
        <v>16.579999999999998</v>
      </c>
    </row>
    <row r="356" spans="1:8" x14ac:dyDescent="0.25">
      <c r="A356" s="375">
        <v>8581</v>
      </c>
      <c r="B356" s="372" t="s">
        <v>3575</v>
      </c>
      <c r="C356" s="372" t="s">
        <v>4504</v>
      </c>
      <c r="D356" s="372" t="s">
        <v>4505</v>
      </c>
      <c r="E356" s="372" t="s">
        <v>422</v>
      </c>
      <c r="F356" s="373"/>
      <c r="G356" s="372" t="s">
        <v>93</v>
      </c>
      <c r="H356" s="374">
        <v>26.88</v>
      </c>
    </row>
    <row r="357" spans="1:8" x14ac:dyDescent="0.25">
      <c r="A357" s="375">
        <v>8582</v>
      </c>
      <c r="B357" s="372" t="s">
        <v>3575</v>
      </c>
      <c r="C357" s="372" t="s">
        <v>4506</v>
      </c>
      <c r="D357" s="372" t="s">
        <v>4507</v>
      </c>
      <c r="E357" s="372"/>
      <c r="F357" s="373" t="s">
        <v>3948</v>
      </c>
      <c r="G357" s="372" t="s">
        <v>93</v>
      </c>
      <c r="H357" s="374">
        <v>34.659999999999997</v>
      </c>
    </row>
    <row r="358" spans="1:8" x14ac:dyDescent="0.25">
      <c r="A358" s="375">
        <v>8583</v>
      </c>
      <c r="B358" s="372" t="s">
        <v>592</v>
      </c>
      <c r="C358" s="372"/>
      <c r="D358" s="372"/>
      <c r="E358" s="372"/>
      <c r="F358" s="373"/>
      <c r="G358" s="372" t="s">
        <v>93</v>
      </c>
      <c r="H358" s="374">
        <v>53.99</v>
      </c>
    </row>
    <row r="359" spans="1:8" x14ac:dyDescent="0.25">
      <c r="A359" s="375">
        <v>8584</v>
      </c>
      <c r="B359" s="372" t="s">
        <v>592</v>
      </c>
      <c r="C359" s="372" t="s">
        <v>4277</v>
      </c>
      <c r="D359" s="372" t="s">
        <v>4508</v>
      </c>
      <c r="E359" s="372" t="s">
        <v>110</v>
      </c>
      <c r="F359" s="373"/>
      <c r="G359" s="372" t="s">
        <v>93</v>
      </c>
      <c r="H359" s="374">
        <v>94.46</v>
      </c>
    </row>
    <row r="360" spans="1:8" ht="30" x14ac:dyDescent="0.25">
      <c r="A360" s="375">
        <v>8590</v>
      </c>
      <c r="B360" s="372" t="s">
        <v>4509</v>
      </c>
      <c r="C360" s="372" t="s">
        <v>4510</v>
      </c>
      <c r="D360" s="372" t="s">
        <v>4511</v>
      </c>
      <c r="E360" s="372" t="s">
        <v>3881</v>
      </c>
      <c r="F360" s="373"/>
      <c r="G360" s="372" t="s">
        <v>93</v>
      </c>
      <c r="H360" s="374">
        <v>10.17</v>
      </c>
    </row>
    <row r="361" spans="1:8" ht="45" x14ac:dyDescent="0.25">
      <c r="A361" s="375">
        <v>8591</v>
      </c>
      <c r="B361" s="372" t="s">
        <v>4509</v>
      </c>
      <c r="C361" s="372" t="s">
        <v>4512</v>
      </c>
      <c r="D361" s="372"/>
      <c r="E361" s="372" t="s">
        <v>3881</v>
      </c>
      <c r="F361" s="373"/>
      <c r="G361" s="372" t="s">
        <v>93</v>
      </c>
      <c r="H361" s="374">
        <v>16.57</v>
      </c>
    </row>
    <row r="362" spans="1:8" ht="30" x14ac:dyDescent="0.25">
      <c r="A362" s="376">
        <v>8600</v>
      </c>
      <c r="B362" s="372" t="s">
        <v>599</v>
      </c>
      <c r="C362" s="372" t="s">
        <v>4513</v>
      </c>
      <c r="D362" s="372" t="s">
        <v>4514</v>
      </c>
      <c r="E362" s="372" t="s">
        <v>3881</v>
      </c>
      <c r="F362" s="373"/>
      <c r="G362" s="372" t="s">
        <v>93</v>
      </c>
      <c r="H362" s="374">
        <v>15.22</v>
      </c>
    </row>
    <row r="363" spans="1:8" ht="30" x14ac:dyDescent="0.25">
      <c r="A363" s="375">
        <v>8601</v>
      </c>
      <c r="B363" s="372" t="s">
        <v>599</v>
      </c>
      <c r="C363" s="372" t="s">
        <v>4515</v>
      </c>
      <c r="D363" s="372" t="s">
        <v>4516</v>
      </c>
      <c r="E363" s="372" t="s">
        <v>3881</v>
      </c>
      <c r="F363" s="373"/>
      <c r="G363" s="372" t="s">
        <v>93</v>
      </c>
      <c r="H363" s="374">
        <v>17.100000000000001</v>
      </c>
    </row>
    <row r="364" spans="1:8" ht="30" x14ac:dyDescent="0.25">
      <c r="A364" s="375">
        <v>8602</v>
      </c>
      <c r="B364" s="372" t="s">
        <v>599</v>
      </c>
      <c r="C364" s="372" t="s">
        <v>4517</v>
      </c>
      <c r="D364" s="372" t="s">
        <v>4518</v>
      </c>
      <c r="E364" s="372" t="s">
        <v>3881</v>
      </c>
      <c r="F364" s="373"/>
      <c r="G364" s="372" t="s">
        <v>93</v>
      </c>
      <c r="H364" s="374">
        <v>21.59</v>
      </c>
    </row>
    <row r="365" spans="1:8" ht="30" x14ac:dyDescent="0.25">
      <c r="A365" s="375">
        <v>8603</v>
      </c>
      <c r="B365" s="372" t="s">
        <v>599</v>
      </c>
      <c r="C365" s="372" t="s">
        <v>4519</v>
      </c>
      <c r="D365" s="372" t="s">
        <v>4520</v>
      </c>
      <c r="E365" s="372" t="s">
        <v>3881</v>
      </c>
      <c r="F365" s="373"/>
      <c r="G365" s="372" t="s">
        <v>93</v>
      </c>
      <c r="H365" s="374">
        <v>33.82</v>
      </c>
    </row>
    <row r="366" spans="1:8" ht="30" x14ac:dyDescent="0.25">
      <c r="A366" s="375">
        <v>8610</v>
      </c>
      <c r="B366" s="372" t="s">
        <v>604</v>
      </c>
      <c r="C366" s="372" t="s">
        <v>4521</v>
      </c>
      <c r="D366" s="372" t="s">
        <v>4522</v>
      </c>
      <c r="E366" s="372" t="s">
        <v>3881</v>
      </c>
      <c r="F366" s="373"/>
      <c r="G366" s="372" t="s">
        <v>93</v>
      </c>
      <c r="H366" s="374">
        <v>14.91</v>
      </c>
    </row>
    <row r="367" spans="1:8" ht="30" x14ac:dyDescent="0.25">
      <c r="A367" s="375">
        <v>8611</v>
      </c>
      <c r="B367" s="372" t="s">
        <v>604</v>
      </c>
      <c r="C367" s="372" t="s">
        <v>4523</v>
      </c>
      <c r="D367" s="372" t="s">
        <v>4524</v>
      </c>
      <c r="E367" s="372" t="s">
        <v>3881</v>
      </c>
      <c r="F367" s="373"/>
      <c r="G367" s="372" t="s">
        <v>93</v>
      </c>
      <c r="H367" s="374">
        <v>18.489999999999998</v>
      </c>
    </row>
    <row r="368" spans="1:8" ht="30" x14ac:dyDescent="0.25">
      <c r="A368" s="375">
        <v>8612</v>
      </c>
      <c r="B368" s="372" t="s">
        <v>604</v>
      </c>
      <c r="C368" s="372" t="s">
        <v>4525</v>
      </c>
      <c r="D368" s="372" t="s">
        <v>4526</v>
      </c>
      <c r="E368" s="372" t="s">
        <v>3881</v>
      </c>
      <c r="F368" s="373"/>
      <c r="G368" s="372" t="s">
        <v>93</v>
      </c>
      <c r="H368" s="374">
        <v>21.95</v>
      </c>
    </row>
    <row r="369" spans="1:8" ht="30" x14ac:dyDescent="0.25">
      <c r="A369" s="375">
        <v>8613</v>
      </c>
      <c r="B369" s="372" t="s">
        <v>604</v>
      </c>
      <c r="C369" s="372" t="s">
        <v>4527</v>
      </c>
      <c r="D369" s="372" t="s">
        <v>4528</v>
      </c>
      <c r="E369" s="372" t="s">
        <v>3881</v>
      </c>
      <c r="F369" s="373"/>
      <c r="G369" s="372" t="s">
        <v>93</v>
      </c>
      <c r="H369" s="374">
        <v>27.87</v>
      </c>
    </row>
    <row r="370" spans="1:8" ht="30" x14ac:dyDescent="0.25">
      <c r="A370" s="375">
        <v>8614</v>
      </c>
      <c r="B370" s="372" t="s">
        <v>4529</v>
      </c>
      <c r="C370" s="372" t="s">
        <v>4530</v>
      </c>
      <c r="D370" s="372" t="s">
        <v>4531</v>
      </c>
      <c r="E370" s="372">
        <v>175</v>
      </c>
      <c r="F370" s="373"/>
      <c r="G370" s="372" t="s">
        <v>93</v>
      </c>
      <c r="H370" s="374">
        <v>40.76</v>
      </c>
    </row>
    <row r="371" spans="1:8" ht="30" x14ac:dyDescent="0.25">
      <c r="A371" s="375">
        <v>8620</v>
      </c>
      <c r="B371" s="372" t="s">
        <v>4532</v>
      </c>
      <c r="C371" s="372" t="s">
        <v>4533</v>
      </c>
      <c r="D371" s="372" t="s">
        <v>4534</v>
      </c>
      <c r="E371" s="372" t="s">
        <v>554</v>
      </c>
      <c r="F371" s="373"/>
      <c r="G371" s="372" t="s">
        <v>93</v>
      </c>
      <c r="H371" s="374">
        <v>197.31</v>
      </c>
    </row>
    <row r="372" spans="1:8" x14ac:dyDescent="0.25">
      <c r="A372" s="376">
        <v>8621</v>
      </c>
      <c r="B372" s="372" t="s">
        <v>611</v>
      </c>
      <c r="C372" s="372" t="s">
        <v>4535</v>
      </c>
      <c r="D372" s="372" t="s">
        <v>4536</v>
      </c>
      <c r="E372" s="372" t="s">
        <v>613</v>
      </c>
      <c r="F372" s="373"/>
      <c r="G372" s="372" t="s">
        <v>93</v>
      </c>
      <c r="H372" s="374">
        <v>180.37</v>
      </c>
    </row>
    <row r="373" spans="1:8" ht="30" x14ac:dyDescent="0.25">
      <c r="A373" s="375">
        <v>8622</v>
      </c>
      <c r="B373" s="372" t="s">
        <v>611</v>
      </c>
      <c r="C373" s="372" t="s">
        <v>4537</v>
      </c>
      <c r="D373" s="372" t="s">
        <v>4538</v>
      </c>
      <c r="E373" s="372" t="s">
        <v>4539</v>
      </c>
      <c r="F373" s="373"/>
      <c r="G373" s="372" t="s">
        <v>3399</v>
      </c>
      <c r="H373" s="374">
        <v>266.91000000000003</v>
      </c>
    </row>
    <row r="374" spans="1:8" ht="30" x14ac:dyDescent="0.25">
      <c r="A374" s="375">
        <v>8623</v>
      </c>
      <c r="B374" s="372" t="s">
        <v>611</v>
      </c>
      <c r="C374" s="372" t="s">
        <v>4540</v>
      </c>
      <c r="D374" s="372" t="s">
        <v>4541</v>
      </c>
      <c r="E374" s="372" t="s">
        <v>183</v>
      </c>
      <c r="F374" s="373"/>
      <c r="G374" s="372" t="s">
        <v>93</v>
      </c>
      <c r="H374" s="374">
        <v>355.2</v>
      </c>
    </row>
    <row r="375" spans="1:8" ht="30" x14ac:dyDescent="0.25">
      <c r="A375" s="375">
        <v>8627</v>
      </c>
      <c r="B375" s="372" t="s">
        <v>3583</v>
      </c>
      <c r="C375" s="372" t="s">
        <v>4542</v>
      </c>
      <c r="D375" s="372"/>
      <c r="E375" s="372" t="s">
        <v>613</v>
      </c>
      <c r="F375" s="373"/>
      <c r="G375" s="372" t="s">
        <v>93</v>
      </c>
      <c r="H375" s="374">
        <v>73.25</v>
      </c>
    </row>
    <row r="376" spans="1:8" x14ac:dyDescent="0.25">
      <c r="A376" s="375">
        <v>8628</v>
      </c>
      <c r="B376" s="372" t="s">
        <v>620</v>
      </c>
      <c r="C376" s="372" t="s">
        <v>4543</v>
      </c>
      <c r="D376" s="372"/>
      <c r="E376" s="372" t="s">
        <v>4544</v>
      </c>
      <c r="F376" s="373"/>
      <c r="G376" s="372" t="s">
        <v>93</v>
      </c>
      <c r="H376" s="374">
        <v>60.21</v>
      </c>
    </row>
    <row r="377" spans="1:8" ht="30" x14ac:dyDescent="0.25">
      <c r="A377" s="375">
        <v>8629</v>
      </c>
      <c r="B377" s="372" t="s">
        <v>620</v>
      </c>
      <c r="C377" s="372" t="s">
        <v>4545</v>
      </c>
      <c r="D377" s="372"/>
      <c r="E377" s="372" t="s">
        <v>242</v>
      </c>
      <c r="F377" s="373"/>
      <c r="G377" s="372" t="s">
        <v>93</v>
      </c>
      <c r="H377" s="374">
        <v>57.38</v>
      </c>
    </row>
    <row r="378" spans="1:8" ht="30" x14ac:dyDescent="0.25">
      <c r="A378" s="375">
        <v>8630</v>
      </c>
      <c r="B378" s="372" t="s">
        <v>622</v>
      </c>
      <c r="C378" s="372" t="s">
        <v>4546</v>
      </c>
      <c r="D378" s="372"/>
      <c r="E378" s="372" t="s">
        <v>240</v>
      </c>
      <c r="F378" s="373"/>
      <c r="G378" s="372" t="s">
        <v>93</v>
      </c>
      <c r="H378" s="374">
        <v>13.34</v>
      </c>
    </row>
    <row r="379" spans="1:8" ht="30" x14ac:dyDescent="0.25">
      <c r="A379" s="375">
        <v>8631</v>
      </c>
      <c r="B379" s="372" t="s">
        <v>622</v>
      </c>
      <c r="C379" s="372" t="s">
        <v>4547</v>
      </c>
      <c r="D379" s="372"/>
      <c r="E379" s="372" t="s">
        <v>233</v>
      </c>
      <c r="F379" s="373" t="s">
        <v>4039</v>
      </c>
      <c r="G379" s="372" t="s">
        <v>93</v>
      </c>
      <c r="H379" s="374">
        <v>20.39</v>
      </c>
    </row>
    <row r="380" spans="1:8" ht="30" x14ac:dyDescent="0.25">
      <c r="A380" s="375">
        <v>8632</v>
      </c>
      <c r="B380" s="372" t="s">
        <v>622</v>
      </c>
      <c r="C380" s="372" t="s">
        <v>4548</v>
      </c>
      <c r="D380" s="372"/>
      <c r="E380" s="372" t="s">
        <v>584</v>
      </c>
      <c r="F380" s="373"/>
      <c r="G380" s="372" t="s">
        <v>93</v>
      </c>
      <c r="H380" s="374">
        <v>40.1</v>
      </c>
    </row>
    <row r="381" spans="1:8" x14ac:dyDescent="0.25">
      <c r="A381" s="375">
        <v>8633</v>
      </c>
      <c r="B381" s="372" t="s">
        <v>628</v>
      </c>
      <c r="C381" s="372" t="s">
        <v>4549</v>
      </c>
      <c r="D381" s="372"/>
      <c r="E381" s="372" t="s">
        <v>4550</v>
      </c>
      <c r="F381" s="373"/>
      <c r="G381" s="372" t="s">
        <v>93</v>
      </c>
      <c r="H381" s="374">
        <v>24.71</v>
      </c>
    </row>
    <row r="382" spans="1:8" x14ac:dyDescent="0.25">
      <c r="A382" s="376">
        <v>8634</v>
      </c>
      <c r="B382" s="372" t="s">
        <v>628</v>
      </c>
      <c r="C382" s="372" t="s">
        <v>4551</v>
      </c>
      <c r="D382" s="372"/>
      <c r="E382" s="372" t="s">
        <v>4552</v>
      </c>
      <c r="F382" s="373" t="s">
        <v>3410</v>
      </c>
      <c r="G382" s="372" t="s">
        <v>93</v>
      </c>
      <c r="H382" s="374">
        <v>40.840000000000003</v>
      </c>
    </row>
    <row r="383" spans="1:8" x14ac:dyDescent="0.25">
      <c r="A383" s="375">
        <v>8635</v>
      </c>
      <c r="B383" s="372" t="s">
        <v>628</v>
      </c>
      <c r="C383" s="372" t="s">
        <v>4553</v>
      </c>
      <c r="D383" s="372"/>
      <c r="E383" s="372" t="s">
        <v>584</v>
      </c>
      <c r="F383" s="373"/>
      <c r="G383" s="372" t="s">
        <v>93</v>
      </c>
      <c r="H383" s="374">
        <v>59.32</v>
      </c>
    </row>
    <row r="384" spans="1:8" x14ac:dyDescent="0.25">
      <c r="A384" s="375">
        <v>8636</v>
      </c>
      <c r="B384" s="372" t="s">
        <v>546</v>
      </c>
      <c r="C384" s="372" t="s">
        <v>4554</v>
      </c>
      <c r="D384" s="372"/>
      <c r="E384" s="372" t="s">
        <v>4555</v>
      </c>
      <c r="F384" s="373"/>
      <c r="G384" s="372" t="s">
        <v>93</v>
      </c>
      <c r="H384" s="374">
        <v>628.17999999999995</v>
      </c>
    </row>
    <row r="385" spans="1:8" ht="30" x14ac:dyDescent="0.25">
      <c r="A385" s="375">
        <v>8637</v>
      </c>
      <c r="B385" s="372" t="s">
        <v>4556</v>
      </c>
      <c r="C385" s="372" t="s">
        <v>4557</v>
      </c>
      <c r="D385" s="372" t="s">
        <v>4558</v>
      </c>
      <c r="E385" s="372" t="s">
        <v>3881</v>
      </c>
      <c r="F385" s="373"/>
      <c r="G385" s="372" t="s">
        <v>93</v>
      </c>
      <c r="H385" s="374">
        <v>26.29</v>
      </c>
    </row>
    <row r="386" spans="1:8" ht="30" x14ac:dyDescent="0.25">
      <c r="A386" s="375">
        <v>8638</v>
      </c>
      <c r="B386" s="372" t="s">
        <v>639</v>
      </c>
      <c r="C386" s="372" t="s">
        <v>4559</v>
      </c>
      <c r="D386" s="372"/>
      <c r="E386" s="372">
        <v>0</v>
      </c>
      <c r="F386" s="373"/>
      <c r="G386" s="372" t="s">
        <v>93</v>
      </c>
      <c r="H386" s="374">
        <v>19.55</v>
      </c>
    </row>
    <row r="387" spans="1:8" x14ac:dyDescent="0.25">
      <c r="A387" s="375">
        <v>8639</v>
      </c>
      <c r="B387" s="372" t="s">
        <v>3591</v>
      </c>
      <c r="C387" s="372" t="s">
        <v>4560</v>
      </c>
      <c r="D387" s="372"/>
      <c r="E387" s="372">
        <v>0</v>
      </c>
      <c r="F387" s="373"/>
      <c r="G387" s="372" t="s">
        <v>93</v>
      </c>
      <c r="H387" s="374">
        <v>43.84</v>
      </c>
    </row>
    <row r="388" spans="1:8" x14ac:dyDescent="0.25">
      <c r="A388" s="375">
        <v>8640</v>
      </c>
      <c r="B388" s="372" t="s">
        <v>643</v>
      </c>
      <c r="C388" s="372" t="s">
        <v>4561</v>
      </c>
      <c r="D388" s="372"/>
      <c r="E388" s="372">
        <v>0</v>
      </c>
      <c r="F388" s="373"/>
      <c r="G388" s="372" t="s">
        <v>93</v>
      </c>
      <c r="H388" s="374">
        <v>1.98</v>
      </c>
    </row>
    <row r="389" spans="1:8" x14ac:dyDescent="0.25">
      <c r="A389" s="375">
        <v>8641</v>
      </c>
      <c r="B389" s="372" t="s">
        <v>643</v>
      </c>
      <c r="C389" s="372" t="s">
        <v>4562</v>
      </c>
      <c r="D389" s="372"/>
      <c r="E389" s="372">
        <v>0</v>
      </c>
      <c r="F389" s="373"/>
      <c r="G389" s="372" t="s">
        <v>93</v>
      </c>
      <c r="H389" s="374">
        <v>2.44</v>
      </c>
    </row>
    <row r="390" spans="1:8" x14ac:dyDescent="0.25">
      <c r="A390" s="375">
        <v>8642</v>
      </c>
      <c r="B390" s="372" t="s">
        <v>643</v>
      </c>
      <c r="C390" s="372" t="s">
        <v>4563</v>
      </c>
      <c r="D390" s="372"/>
      <c r="E390" s="372">
        <v>0</v>
      </c>
      <c r="F390" s="373"/>
      <c r="G390" s="372" t="s">
        <v>93</v>
      </c>
      <c r="H390" s="374">
        <v>3.4</v>
      </c>
    </row>
    <row r="391" spans="1:8" x14ac:dyDescent="0.25">
      <c r="A391" s="375">
        <v>8643</v>
      </c>
      <c r="B391" s="372" t="s">
        <v>648</v>
      </c>
      <c r="C391" s="372"/>
      <c r="D391" s="372"/>
      <c r="E391" s="372">
        <v>0</v>
      </c>
      <c r="F391" s="373"/>
      <c r="G391" s="372" t="s">
        <v>93</v>
      </c>
      <c r="H391" s="374">
        <v>48.17</v>
      </c>
    </row>
    <row r="392" spans="1:8" ht="30" x14ac:dyDescent="0.25">
      <c r="A392" s="376">
        <v>8644</v>
      </c>
      <c r="B392" s="372" t="s">
        <v>3598</v>
      </c>
      <c r="C392" s="372" t="s">
        <v>4564</v>
      </c>
      <c r="D392" s="372"/>
      <c r="E392" s="372">
        <v>0</v>
      </c>
      <c r="F392" s="373"/>
      <c r="G392" s="372" t="s">
        <v>93</v>
      </c>
      <c r="H392" s="374">
        <v>7.29</v>
      </c>
    </row>
    <row r="393" spans="1:8" ht="30" x14ac:dyDescent="0.25">
      <c r="A393" s="375">
        <v>8645</v>
      </c>
      <c r="B393" s="372" t="s">
        <v>653</v>
      </c>
      <c r="C393" s="372" t="s">
        <v>4565</v>
      </c>
      <c r="D393" s="372"/>
      <c r="E393" s="372" t="s">
        <v>4566</v>
      </c>
      <c r="F393" s="373"/>
      <c r="G393" s="372" t="s">
        <v>93</v>
      </c>
      <c r="H393" s="374">
        <v>37.58</v>
      </c>
    </row>
    <row r="394" spans="1:8" x14ac:dyDescent="0.25">
      <c r="A394" s="375">
        <v>8646</v>
      </c>
      <c r="B394" s="372" t="s">
        <v>3601</v>
      </c>
      <c r="C394" s="372"/>
      <c r="D394" s="372"/>
      <c r="E394" s="372" t="s">
        <v>286</v>
      </c>
      <c r="F394" s="373"/>
      <c r="G394" s="372" t="s">
        <v>93</v>
      </c>
      <c r="H394" s="374">
        <v>35.44</v>
      </c>
    </row>
    <row r="395" spans="1:8" x14ac:dyDescent="0.25">
      <c r="A395" s="375">
        <v>8650</v>
      </c>
      <c r="B395" s="372" t="s">
        <v>657</v>
      </c>
      <c r="C395" s="372" t="s">
        <v>4567</v>
      </c>
      <c r="D395" s="372"/>
      <c r="E395" s="372" t="s">
        <v>240</v>
      </c>
      <c r="F395" s="373"/>
      <c r="G395" s="372" t="s">
        <v>93</v>
      </c>
      <c r="H395" s="374">
        <v>50.19</v>
      </c>
    </row>
    <row r="396" spans="1:8" ht="30" x14ac:dyDescent="0.25">
      <c r="A396" s="375">
        <v>8651</v>
      </c>
      <c r="B396" s="372" t="s">
        <v>657</v>
      </c>
      <c r="C396" s="372" t="s">
        <v>4568</v>
      </c>
      <c r="D396" s="372"/>
      <c r="E396" s="372" t="s">
        <v>4569</v>
      </c>
      <c r="F396" s="373"/>
      <c r="G396" s="372" t="s">
        <v>93</v>
      </c>
      <c r="H396" s="374">
        <v>79.2</v>
      </c>
    </row>
    <row r="397" spans="1:8" ht="30" x14ac:dyDescent="0.25">
      <c r="A397" s="375">
        <v>8652</v>
      </c>
      <c r="B397" s="372" t="s">
        <v>3605</v>
      </c>
      <c r="C397" s="372" t="s">
        <v>3606</v>
      </c>
      <c r="D397" s="372" t="s">
        <v>4570</v>
      </c>
      <c r="E397" s="372" t="s">
        <v>4571</v>
      </c>
      <c r="F397" s="373"/>
      <c r="G397" s="372" t="s">
        <v>93</v>
      </c>
      <c r="H397" s="374">
        <v>76.790000000000006</v>
      </c>
    </row>
    <row r="398" spans="1:8" ht="30" x14ac:dyDescent="0.25">
      <c r="A398" s="375">
        <v>8653</v>
      </c>
      <c r="B398" s="372" t="s">
        <v>3605</v>
      </c>
      <c r="C398" s="372" t="s">
        <v>4572</v>
      </c>
      <c r="D398" s="372"/>
      <c r="E398" s="372" t="s">
        <v>4573</v>
      </c>
      <c r="F398" s="373"/>
      <c r="G398" s="372" t="s">
        <v>93</v>
      </c>
      <c r="H398" s="374">
        <v>167.77</v>
      </c>
    </row>
    <row r="399" spans="1:8" x14ac:dyDescent="0.25">
      <c r="A399" s="375">
        <v>8654</v>
      </c>
      <c r="B399" s="372" t="s">
        <v>3609</v>
      </c>
      <c r="C399" s="372"/>
      <c r="D399" s="372"/>
      <c r="E399" s="372"/>
      <c r="F399" s="373"/>
      <c r="G399" s="372" t="s">
        <v>93</v>
      </c>
      <c r="H399" s="374">
        <v>2.4300000000000002</v>
      </c>
    </row>
    <row r="400" spans="1:8" ht="30" x14ac:dyDescent="0.25">
      <c r="A400" s="375">
        <v>8660</v>
      </c>
      <c r="B400" s="372" t="s">
        <v>661</v>
      </c>
      <c r="C400" s="372" t="s">
        <v>4574</v>
      </c>
      <c r="D400" s="372" t="s">
        <v>4575</v>
      </c>
      <c r="E400" s="372" t="s">
        <v>4550</v>
      </c>
      <c r="F400" s="373"/>
      <c r="G400" s="372" t="s">
        <v>93</v>
      </c>
      <c r="H400" s="374">
        <v>21.68</v>
      </c>
    </row>
    <row r="401" spans="1:8" ht="30" x14ac:dyDescent="0.25">
      <c r="A401" s="375">
        <v>8661</v>
      </c>
      <c r="B401" s="372" t="s">
        <v>661</v>
      </c>
      <c r="C401" s="372" t="s">
        <v>4576</v>
      </c>
      <c r="D401" s="372" t="s">
        <v>4577</v>
      </c>
      <c r="E401" s="372" t="s">
        <v>4578</v>
      </c>
      <c r="F401" s="373"/>
      <c r="G401" s="372" t="s">
        <v>93</v>
      </c>
      <c r="H401" s="374">
        <v>58.43</v>
      </c>
    </row>
    <row r="402" spans="1:8" ht="30" x14ac:dyDescent="0.25">
      <c r="A402" s="376">
        <v>8662</v>
      </c>
      <c r="B402" s="372" t="s">
        <v>661</v>
      </c>
      <c r="C402" s="372" t="s">
        <v>4579</v>
      </c>
      <c r="D402" s="372" t="s">
        <v>4580</v>
      </c>
      <c r="E402" s="372" t="s">
        <v>242</v>
      </c>
      <c r="F402" s="373"/>
      <c r="G402" s="372" t="s">
        <v>93</v>
      </c>
      <c r="H402" s="374">
        <v>68.83</v>
      </c>
    </row>
    <row r="403" spans="1:8" ht="45" x14ac:dyDescent="0.25">
      <c r="A403" s="375">
        <v>8670</v>
      </c>
      <c r="B403" s="372" t="s">
        <v>666</v>
      </c>
      <c r="C403" s="372" t="s">
        <v>4581</v>
      </c>
      <c r="D403" s="372"/>
      <c r="E403" s="372" t="s">
        <v>457</v>
      </c>
      <c r="F403" s="373"/>
      <c r="G403" s="372" t="s">
        <v>93</v>
      </c>
      <c r="H403" s="374">
        <v>27.14</v>
      </c>
    </row>
    <row r="404" spans="1:8" ht="45" x14ac:dyDescent="0.25">
      <c r="A404" s="375">
        <v>8671</v>
      </c>
      <c r="B404" s="372" t="s">
        <v>666</v>
      </c>
      <c r="C404" s="372" t="s">
        <v>4582</v>
      </c>
      <c r="D404" s="372"/>
      <c r="E404" s="372" t="s">
        <v>3869</v>
      </c>
      <c r="F404" s="373"/>
      <c r="G404" s="372" t="s">
        <v>93</v>
      </c>
      <c r="H404" s="374">
        <v>48.77</v>
      </c>
    </row>
    <row r="405" spans="1:8" x14ac:dyDescent="0.25">
      <c r="A405" s="375">
        <v>8672</v>
      </c>
      <c r="B405" s="372" t="s">
        <v>3615</v>
      </c>
      <c r="C405" s="372" t="s">
        <v>3616</v>
      </c>
      <c r="D405" s="372"/>
      <c r="E405" s="372" t="s">
        <v>418</v>
      </c>
      <c r="F405" s="373"/>
      <c r="G405" s="372" t="s">
        <v>93</v>
      </c>
      <c r="H405" s="374">
        <v>135.30000000000001</v>
      </c>
    </row>
    <row r="406" spans="1:8" ht="30" x14ac:dyDescent="0.25">
      <c r="A406" s="375">
        <v>8680</v>
      </c>
      <c r="B406" s="372" t="s">
        <v>3619</v>
      </c>
      <c r="C406" s="372" t="s">
        <v>3620</v>
      </c>
      <c r="D406" s="372" t="s">
        <v>3621</v>
      </c>
      <c r="E406" s="372" t="s">
        <v>554</v>
      </c>
      <c r="F406" s="373"/>
      <c r="G406" s="372" t="s">
        <v>93</v>
      </c>
      <c r="H406" s="374">
        <v>104.96</v>
      </c>
    </row>
    <row r="407" spans="1:8" ht="30" x14ac:dyDescent="0.25">
      <c r="A407" s="375" t="s">
        <v>4583</v>
      </c>
      <c r="B407" s="372" t="s">
        <v>670</v>
      </c>
      <c r="C407" s="372" t="s">
        <v>4584</v>
      </c>
      <c r="D407" s="372" t="s">
        <v>4585</v>
      </c>
      <c r="E407" s="372" t="s">
        <v>4586</v>
      </c>
      <c r="F407" s="373"/>
      <c r="G407" s="372" t="s">
        <v>93</v>
      </c>
      <c r="H407" s="374">
        <v>73.66</v>
      </c>
    </row>
    <row r="408" spans="1:8" ht="45" x14ac:dyDescent="0.25">
      <c r="A408" s="375">
        <v>8681</v>
      </c>
      <c r="B408" s="372" t="s">
        <v>3623</v>
      </c>
      <c r="C408" s="372" t="s">
        <v>4587</v>
      </c>
      <c r="D408" s="372"/>
      <c r="E408" s="372" t="s">
        <v>342</v>
      </c>
      <c r="F408" s="373"/>
      <c r="G408" s="372" t="s">
        <v>93</v>
      </c>
      <c r="H408" s="374">
        <v>173.47</v>
      </c>
    </row>
    <row r="409" spans="1:8" ht="45" x14ac:dyDescent="0.25">
      <c r="A409" s="375">
        <v>8682</v>
      </c>
      <c r="B409" s="372" t="s">
        <v>3626</v>
      </c>
      <c r="C409" s="372" t="s">
        <v>4588</v>
      </c>
      <c r="D409" s="372"/>
      <c r="E409" s="372" t="s">
        <v>4112</v>
      </c>
      <c r="F409" s="373"/>
      <c r="G409" s="372" t="s">
        <v>93</v>
      </c>
      <c r="H409" s="374">
        <v>163.55000000000001</v>
      </c>
    </row>
    <row r="410" spans="1:8" ht="30" x14ac:dyDescent="0.25">
      <c r="A410" s="375">
        <v>8683</v>
      </c>
      <c r="B410" s="372" t="s">
        <v>4589</v>
      </c>
      <c r="C410" s="372" t="s">
        <v>4590</v>
      </c>
      <c r="D410" s="372"/>
      <c r="E410" s="372" t="s">
        <v>420</v>
      </c>
      <c r="F410" s="373"/>
      <c r="G410" s="372" t="s">
        <v>93</v>
      </c>
      <c r="H410" s="374">
        <v>147.82</v>
      </c>
    </row>
    <row r="411" spans="1:8" x14ac:dyDescent="0.25">
      <c r="A411" s="375">
        <v>8684</v>
      </c>
      <c r="B411" s="372" t="s">
        <v>673</v>
      </c>
      <c r="C411" s="372" t="s">
        <v>4591</v>
      </c>
      <c r="D411" s="372"/>
      <c r="E411" s="372" t="s">
        <v>103</v>
      </c>
      <c r="F411" s="373" t="s">
        <v>3635</v>
      </c>
      <c r="G411" s="372" t="s">
        <v>93</v>
      </c>
      <c r="H411" s="374">
        <v>220.55</v>
      </c>
    </row>
    <row r="412" spans="1:8" ht="60" x14ac:dyDescent="0.25">
      <c r="A412" s="376">
        <v>8685</v>
      </c>
      <c r="B412" s="372" t="s">
        <v>4592</v>
      </c>
      <c r="C412" s="372" t="s">
        <v>4593</v>
      </c>
      <c r="D412" s="372"/>
      <c r="E412" s="372" t="s">
        <v>354</v>
      </c>
      <c r="F412" s="373"/>
      <c r="G412" s="372" t="s">
        <v>93</v>
      </c>
      <c r="H412" s="374">
        <v>190.81</v>
      </c>
    </row>
    <row r="413" spans="1:8" ht="45" x14ac:dyDescent="0.25">
      <c r="A413" s="375">
        <v>8686</v>
      </c>
      <c r="B413" s="372" t="s">
        <v>4594</v>
      </c>
      <c r="C413" s="372" t="s">
        <v>4595</v>
      </c>
      <c r="D413" s="372"/>
      <c r="E413" s="372" t="s">
        <v>357</v>
      </c>
      <c r="F413" s="373"/>
      <c r="G413" s="372" t="s">
        <v>93</v>
      </c>
      <c r="H413" s="374">
        <v>162.93</v>
      </c>
    </row>
    <row r="414" spans="1:8" ht="30" x14ac:dyDescent="0.25">
      <c r="A414" s="375">
        <v>8687</v>
      </c>
      <c r="B414" s="372" t="s">
        <v>3644</v>
      </c>
      <c r="C414" s="372" t="s">
        <v>4596</v>
      </c>
      <c r="D414" s="372"/>
      <c r="E414" s="372" t="s">
        <v>99</v>
      </c>
      <c r="F414" s="373"/>
      <c r="G414" s="372" t="s">
        <v>93</v>
      </c>
      <c r="H414" s="374">
        <v>141.87</v>
      </c>
    </row>
    <row r="415" spans="1:8" ht="30" x14ac:dyDescent="0.25">
      <c r="A415" s="375">
        <v>8688</v>
      </c>
      <c r="B415" s="372" t="s">
        <v>3647</v>
      </c>
      <c r="C415" s="372" t="s">
        <v>4597</v>
      </c>
      <c r="D415" s="372"/>
      <c r="E415" s="372" t="s">
        <v>360</v>
      </c>
      <c r="F415" s="373"/>
      <c r="G415" s="372" t="s">
        <v>93</v>
      </c>
      <c r="H415" s="374">
        <v>128.24</v>
      </c>
    </row>
    <row r="416" spans="1:8" ht="30" x14ac:dyDescent="0.25">
      <c r="A416" s="375">
        <v>8689</v>
      </c>
      <c r="B416" s="372" t="s">
        <v>3650</v>
      </c>
      <c r="C416" s="372" t="s">
        <v>4598</v>
      </c>
      <c r="D416" s="372"/>
      <c r="E416" s="372" t="s">
        <v>362</v>
      </c>
      <c r="F416" s="373"/>
      <c r="G416" s="372" t="s">
        <v>93</v>
      </c>
      <c r="H416" s="374">
        <v>97.88</v>
      </c>
    </row>
    <row r="417" spans="1:8" x14ac:dyDescent="0.25">
      <c r="A417" s="375">
        <v>8690</v>
      </c>
      <c r="B417" s="372" t="s">
        <v>673</v>
      </c>
      <c r="C417" s="372"/>
      <c r="D417" s="372"/>
      <c r="E417" s="372" t="s">
        <v>497</v>
      </c>
      <c r="F417" s="373"/>
      <c r="G417" s="372" t="s">
        <v>93</v>
      </c>
      <c r="H417" s="374">
        <v>87.14</v>
      </c>
    </row>
    <row r="418" spans="1:8" x14ac:dyDescent="0.25">
      <c r="A418" s="375">
        <v>8691</v>
      </c>
      <c r="B418" s="372" t="s">
        <v>673</v>
      </c>
      <c r="C418" s="372"/>
      <c r="D418" s="372"/>
      <c r="E418" s="372" t="s">
        <v>497</v>
      </c>
      <c r="F418" s="373"/>
      <c r="G418" s="372" t="s">
        <v>93</v>
      </c>
      <c r="H418" s="374">
        <v>92.4</v>
      </c>
    </row>
    <row r="419" spans="1:8" x14ac:dyDescent="0.25">
      <c r="A419" s="375">
        <v>8692</v>
      </c>
      <c r="B419" s="372" t="s">
        <v>673</v>
      </c>
      <c r="C419" s="372"/>
      <c r="D419" s="372"/>
      <c r="E419" s="372" t="s">
        <v>416</v>
      </c>
      <c r="F419" s="373"/>
      <c r="G419" s="372" t="s">
        <v>93</v>
      </c>
      <c r="H419" s="374">
        <v>100.49</v>
      </c>
    </row>
    <row r="420" spans="1:8" x14ac:dyDescent="0.25">
      <c r="A420" s="375">
        <v>8693</v>
      </c>
      <c r="B420" s="372" t="s">
        <v>673</v>
      </c>
      <c r="C420" s="372"/>
      <c r="D420" s="372"/>
      <c r="E420" s="372" t="s">
        <v>91</v>
      </c>
      <c r="F420" s="373"/>
      <c r="G420" s="372" t="s">
        <v>93</v>
      </c>
      <c r="H420" s="374">
        <v>104.13</v>
      </c>
    </row>
    <row r="421" spans="1:8" x14ac:dyDescent="0.25">
      <c r="A421" s="375">
        <v>8694</v>
      </c>
      <c r="B421" s="372" t="s">
        <v>681</v>
      </c>
      <c r="C421" s="372"/>
      <c r="D421" s="372"/>
      <c r="E421" s="372" t="s">
        <v>316</v>
      </c>
      <c r="F421" s="373"/>
      <c r="G421" s="372" t="s">
        <v>93</v>
      </c>
      <c r="H421" s="374">
        <v>149.91999999999999</v>
      </c>
    </row>
    <row r="422" spans="1:8" x14ac:dyDescent="0.25">
      <c r="A422" s="376">
        <v>8695</v>
      </c>
      <c r="B422" s="372" t="s">
        <v>681</v>
      </c>
      <c r="C422" s="372"/>
      <c r="D422" s="372"/>
      <c r="E422" s="372" t="s">
        <v>291</v>
      </c>
      <c r="F422" s="373"/>
      <c r="G422" s="372" t="s">
        <v>93</v>
      </c>
      <c r="H422" s="374">
        <v>181.43</v>
      </c>
    </row>
    <row r="423" spans="1:8" x14ac:dyDescent="0.25">
      <c r="A423" s="375">
        <v>8696</v>
      </c>
      <c r="B423" s="372" t="s">
        <v>673</v>
      </c>
      <c r="C423" s="372"/>
      <c r="D423" s="372"/>
      <c r="E423" s="372" t="s">
        <v>4599</v>
      </c>
      <c r="F423" s="373"/>
      <c r="G423" s="372" t="s">
        <v>93</v>
      </c>
      <c r="H423" s="374">
        <v>119.39</v>
      </c>
    </row>
    <row r="424" spans="1:8" ht="30" x14ac:dyDescent="0.25">
      <c r="A424" s="375">
        <v>8697</v>
      </c>
      <c r="B424" s="372" t="s">
        <v>3661</v>
      </c>
      <c r="C424" s="372" t="s">
        <v>4600</v>
      </c>
      <c r="D424" s="372"/>
      <c r="E424" s="372" t="s">
        <v>306</v>
      </c>
      <c r="F424" s="373"/>
      <c r="G424" s="372" t="s">
        <v>93</v>
      </c>
      <c r="H424" s="374">
        <v>148.07</v>
      </c>
    </row>
    <row r="425" spans="1:8" ht="30" x14ac:dyDescent="0.25">
      <c r="A425" s="375">
        <v>8698</v>
      </c>
      <c r="B425" s="372" t="s">
        <v>3663</v>
      </c>
      <c r="C425" s="372" t="s">
        <v>4601</v>
      </c>
      <c r="D425" s="372"/>
      <c r="E425" s="372" t="s">
        <v>107</v>
      </c>
      <c r="F425" s="373"/>
      <c r="G425" s="372" t="s">
        <v>93</v>
      </c>
      <c r="H425" s="374">
        <v>127.21</v>
      </c>
    </row>
    <row r="426" spans="1:8" ht="45" x14ac:dyDescent="0.25">
      <c r="A426" s="375">
        <v>8699</v>
      </c>
      <c r="B426" s="372" t="s">
        <v>3628</v>
      </c>
      <c r="C426" s="372" t="s">
        <v>4602</v>
      </c>
      <c r="D426" s="372"/>
      <c r="E426" s="372" t="s">
        <v>4603</v>
      </c>
      <c r="F426" s="373"/>
      <c r="G426" s="372" t="s">
        <v>93</v>
      </c>
      <c r="H426" s="374">
        <v>156.74</v>
      </c>
    </row>
    <row r="427" spans="1:8" ht="30" x14ac:dyDescent="0.25">
      <c r="A427" s="375">
        <v>8700</v>
      </c>
      <c r="B427" s="372" t="s">
        <v>687</v>
      </c>
      <c r="C427" s="372" t="s">
        <v>4604</v>
      </c>
      <c r="D427" s="372"/>
      <c r="E427" s="372" t="s">
        <v>286</v>
      </c>
      <c r="F427" s="373"/>
      <c r="G427" s="372" t="s">
        <v>93</v>
      </c>
      <c r="H427" s="374">
        <v>32.35</v>
      </c>
    </row>
    <row r="428" spans="1:8" ht="30" x14ac:dyDescent="0.25">
      <c r="A428" s="375">
        <v>8701</v>
      </c>
      <c r="B428" s="372" t="s">
        <v>687</v>
      </c>
      <c r="C428" s="372" t="s">
        <v>4605</v>
      </c>
      <c r="D428" s="372"/>
      <c r="E428" s="372" t="s">
        <v>457</v>
      </c>
      <c r="F428" s="373"/>
      <c r="G428" s="372" t="s">
        <v>93</v>
      </c>
      <c r="H428" s="374">
        <v>47.12</v>
      </c>
    </row>
    <row r="429" spans="1:8" ht="30" x14ac:dyDescent="0.25">
      <c r="A429" s="375" t="s">
        <v>3668</v>
      </c>
      <c r="B429" s="372" t="s">
        <v>687</v>
      </c>
      <c r="C429" s="372" t="s">
        <v>4606</v>
      </c>
      <c r="D429" s="372"/>
      <c r="E429" s="372" t="s">
        <v>286</v>
      </c>
      <c r="F429" s="373"/>
      <c r="G429" s="372" t="s">
        <v>93</v>
      </c>
      <c r="H429" s="374">
        <v>35.58</v>
      </c>
    </row>
    <row r="430" spans="1:8" ht="30" x14ac:dyDescent="0.25">
      <c r="A430" s="375">
        <v>8702</v>
      </c>
      <c r="B430" s="372" t="s">
        <v>687</v>
      </c>
      <c r="C430" s="372" t="s">
        <v>4607</v>
      </c>
      <c r="D430" s="372"/>
      <c r="E430" s="372" t="s">
        <v>4608</v>
      </c>
      <c r="F430" s="373"/>
      <c r="G430" s="372" t="s">
        <v>93</v>
      </c>
      <c r="H430" s="374">
        <v>40.299999999999997</v>
      </c>
    </row>
    <row r="431" spans="1:8" ht="30" x14ac:dyDescent="0.25">
      <c r="A431" s="375">
        <v>8703</v>
      </c>
      <c r="B431" s="372" t="s">
        <v>687</v>
      </c>
      <c r="C431" s="372" t="s">
        <v>4609</v>
      </c>
      <c r="D431" s="372"/>
      <c r="E431" s="372" t="s">
        <v>219</v>
      </c>
      <c r="F431" s="373"/>
      <c r="G431" s="372" t="s">
        <v>93</v>
      </c>
      <c r="H431" s="374">
        <v>68.31</v>
      </c>
    </row>
    <row r="432" spans="1:8" ht="30" x14ac:dyDescent="0.25">
      <c r="A432" s="376">
        <v>8708</v>
      </c>
      <c r="B432" s="372" t="s">
        <v>4610</v>
      </c>
      <c r="C432" s="372" t="s">
        <v>4611</v>
      </c>
      <c r="D432" s="372"/>
      <c r="E432" s="372" t="s">
        <v>4612</v>
      </c>
      <c r="F432" s="373"/>
      <c r="G432" s="372" t="s">
        <v>93</v>
      </c>
      <c r="H432" s="374">
        <v>10.74</v>
      </c>
    </row>
    <row r="433" spans="1:8" ht="30" x14ac:dyDescent="0.25">
      <c r="A433" s="375">
        <v>8709</v>
      </c>
      <c r="B433" s="372" t="s">
        <v>4610</v>
      </c>
      <c r="C433" s="372" t="s">
        <v>4613</v>
      </c>
      <c r="D433" s="372"/>
      <c r="E433" s="372" t="s">
        <v>4612</v>
      </c>
      <c r="F433" s="373"/>
      <c r="G433" s="372" t="s">
        <v>93</v>
      </c>
      <c r="H433" s="374">
        <v>12.17</v>
      </c>
    </row>
    <row r="434" spans="1:8" x14ac:dyDescent="0.25">
      <c r="A434" s="375">
        <v>8710</v>
      </c>
      <c r="B434" s="372" t="s">
        <v>4610</v>
      </c>
      <c r="C434" s="372"/>
      <c r="D434" s="372"/>
      <c r="E434" s="372">
        <v>0</v>
      </c>
      <c r="F434" s="373"/>
      <c r="G434" s="372" t="s">
        <v>93</v>
      </c>
      <c r="H434" s="374">
        <v>12.4</v>
      </c>
    </row>
    <row r="435" spans="1:8" ht="30" x14ac:dyDescent="0.25">
      <c r="A435" s="375">
        <v>8711</v>
      </c>
      <c r="B435" s="372" t="s">
        <v>700</v>
      </c>
      <c r="C435" s="372" t="s">
        <v>4614</v>
      </c>
      <c r="D435" s="372"/>
      <c r="E435" s="372" t="s">
        <v>4612</v>
      </c>
      <c r="F435" s="373"/>
      <c r="G435" s="372" t="s">
        <v>93</v>
      </c>
      <c r="H435" s="374">
        <v>2.87</v>
      </c>
    </row>
    <row r="436" spans="1:8" ht="30" x14ac:dyDescent="0.25">
      <c r="A436" s="375" t="s">
        <v>3675</v>
      </c>
      <c r="B436" s="372" t="s">
        <v>3676</v>
      </c>
      <c r="C436" s="372"/>
      <c r="D436" s="372"/>
      <c r="E436" s="372"/>
      <c r="F436" s="373"/>
      <c r="G436" s="372" t="s">
        <v>93</v>
      </c>
      <c r="H436" s="374">
        <v>17.11</v>
      </c>
    </row>
    <row r="437" spans="1:8" ht="45" x14ac:dyDescent="0.25">
      <c r="A437" s="375" t="s">
        <v>4615</v>
      </c>
      <c r="B437" s="372" t="s">
        <v>3676</v>
      </c>
      <c r="C437" s="372" t="s">
        <v>3677</v>
      </c>
      <c r="D437" s="372"/>
      <c r="E437" s="372" t="s">
        <v>3881</v>
      </c>
      <c r="F437" s="373"/>
      <c r="G437" s="372" t="s">
        <v>93</v>
      </c>
      <c r="H437" s="374">
        <v>104.82</v>
      </c>
    </row>
    <row r="438" spans="1:8" ht="60" x14ac:dyDescent="0.25">
      <c r="A438" s="375">
        <v>8712</v>
      </c>
      <c r="B438" s="372" t="s">
        <v>702</v>
      </c>
      <c r="C438" s="372" t="s">
        <v>4616</v>
      </c>
      <c r="D438" s="372" t="s">
        <v>4185</v>
      </c>
      <c r="E438" s="372"/>
      <c r="F438" s="373" t="s">
        <v>3948</v>
      </c>
      <c r="G438" s="372" t="s">
        <v>93</v>
      </c>
      <c r="H438" s="374">
        <v>20.62</v>
      </c>
    </row>
    <row r="439" spans="1:8" ht="60" x14ac:dyDescent="0.25">
      <c r="A439" s="375">
        <v>8713</v>
      </c>
      <c r="B439" s="372" t="s">
        <v>702</v>
      </c>
      <c r="C439" s="372" t="s">
        <v>4617</v>
      </c>
      <c r="D439" s="372" t="s">
        <v>4187</v>
      </c>
      <c r="E439" s="372"/>
      <c r="F439" s="373" t="s">
        <v>3948</v>
      </c>
      <c r="G439" s="372" t="s">
        <v>93</v>
      </c>
      <c r="H439" s="374">
        <v>27.42</v>
      </c>
    </row>
    <row r="440" spans="1:8" ht="45" x14ac:dyDescent="0.25">
      <c r="A440" s="375">
        <v>8714</v>
      </c>
      <c r="B440" s="372" t="s">
        <v>3680</v>
      </c>
      <c r="C440" s="372" t="s">
        <v>4618</v>
      </c>
      <c r="D440" s="372"/>
      <c r="E440" s="372" t="s">
        <v>4544</v>
      </c>
      <c r="F440" s="373"/>
      <c r="G440" s="372" t="s">
        <v>93</v>
      </c>
      <c r="H440" s="374">
        <v>32.81</v>
      </c>
    </row>
    <row r="441" spans="1:8" ht="30" x14ac:dyDescent="0.25">
      <c r="A441" s="375" t="s">
        <v>3684</v>
      </c>
      <c r="B441" s="372" t="s">
        <v>4619</v>
      </c>
      <c r="C441" s="372"/>
      <c r="D441" s="372" t="s">
        <v>3687</v>
      </c>
      <c r="E441" s="372" t="s">
        <v>3881</v>
      </c>
      <c r="F441" s="373"/>
      <c r="G441" s="372" t="s">
        <v>93</v>
      </c>
      <c r="H441" s="374">
        <v>107.72</v>
      </c>
    </row>
    <row r="442" spans="1:8" ht="30" x14ac:dyDescent="0.25">
      <c r="A442" s="376" t="s">
        <v>3688</v>
      </c>
      <c r="B442" s="372" t="s">
        <v>3680</v>
      </c>
      <c r="C442" s="372"/>
      <c r="D442" s="372" t="s">
        <v>3686</v>
      </c>
      <c r="E442" s="372" t="s">
        <v>3881</v>
      </c>
      <c r="F442" s="373"/>
      <c r="G442" s="372" t="s">
        <v>93</v>
      </c>
      <c r="H442" s="374">
        <v>109.97</v>
      </c>
    </row>
    <row r="443" spans="1:8" ht="30" x14ac:dyDescent="0.25">
      <c r="A443" s="375" t="s">
        <v>3690</v>
      </c>
      <c r="B443" s="372" t="s">
        <v>3680</v>
      </c>
      <c r="C443" s="372"/>
      <c r="D443" s="372" t="s">
        <v>3692</v>
      </c>
      <c r="E443" s="372" t="s">
        <v>3881</v>
      </c>
      <c r="F443" s="373"/>
      <c r="G443" s="372" t="s">
        <v>93</v>
      </c>
      <c r="H443" s="374">
        <v>97.76</v>
      </c>
    </row>
    <row r="444" spans="1:8" ht="45" x14ac:dyDescent="0.25">
      <c r="A444" s="375" t="s">
        <v>4620</v>
      </c>
      <c r="B444" s="372" t="s">
        <v>4621</v>
      </c>
      <c r="C444" s="372" t="s">
        <v>4196</v>
      </c>
      <c r="D444" s="372" t="s">
        <v>4622</v>
      </c>
      <c r="E444" s="372" t="s">
        <v>3881</v>
      </c>
      <c r="F444" s="373" t="s">
        <v>4623</v>
      </c>
      <c r="G444" s="372" t="s">
        <v>93</v>
      </c>
      <c r="H444" s="374">
        <v>0.32</v>
      </c>
    </row>
    <row r="445" spans="1:8" x14ac:dyDescent="0.25">
      <c r="A445" s="375">
        <v>8715</v>
      </c>
      <c r="B445" s="372" t="s">
        <v>707</v>
      </c>
      <c r="C445" s="372" t="s">
        <v>4624</v>
      </c>
      <c r="D445" s="372"/>
      <c r="E445" s="372" t="s">
        <v>3881</v>
      </c>
      <c r="F445" s="373"/>
      <c r="G445" s="372" t="s">
        <v>93</v>
      </c>
      <c r="H445" s="374">
        <v>22.92</v>
      </c>
    </row>
    <row r="446" spans="1:8" x14ac:dyDescent="0.25">
      <c r="A446" s="375">
        <v>8716</v>
      </c>
      <c r="B446" s="372" t="s">
        <v>3696</v>
      </c>
      <c r="C446" s="372"/>
      <c r="D446" s="372"/>
      <c r="E446" s="372" t="s">
        <v>3881</v>
      </c>
      <c r="F446" s="373"/>
      <c r="G446" s="372" t="s">
        <v>93</v>
      </c>
      <c r="H446" s="374">
        <v>65.58</v>
      </c>
    </row>
    <row r="447" spans="1:8" x14ac:dyDescent="0.25">
      <c r="A447" s="375">
        <v>8717</v>
      </c>
      <c r="B447" s="372" t="s">
        <v>711</v>
      </c>
      <c r="C447" s="372"/>
      <c r="D447" s="372"/>
      <c r="E447" s="372" t="s">
        <v>3881</v>
      </c>
      <c r="F447" s="373"/>
      <c r="G447" s="372" t="s">
        <v>93</v>
      </c>
      <c r="H447" s="374">
        <v>95.06</v>
      </c>
    </row>
    <row r="448" spans="1:8" ht="30" x14ac:dyDescent="0.25">
      <c r="A448" s="375">
        <v>8718</v>
      </c>
      <c r="B448" s="372" t="s">
        <v>3680</v>
      </c>
      <c r="C448" s="372"/>
      <c r="D448" s="372" t="s">
        <v>3692</v>
      </c>
      <c r="E448" s="372" t="s">
        <v>4625</v>
      </c>
      <c r="F448" s="373"/>
      <c r="G448" s="372" t="s">
        <v>93</v>
      </c>
      <c r="H448" s="374">
        <v>97.76</v>
      </c>
    </row>
    <row r="449" spans="1:8" ht="30" x14ac:dyDescent="0.25">
      <c r="A449" s="375">
        <v>8719</v>
      </c>
      <c r="B449" s="372" t="s">
        <v>713</v>
      </c>
      <c r="C449" s="372" t="s">
        <v>4626</v>
      </c>
      <c r="D449" s="372" t="s">
        <v>4627</v>
      </c>
      <c r="E449" s="372" t="s">
        <v>236</v>
      </c>
      <c r="F449" s="373"/>
      <c r="G449" s="372" t="s">
        <v>93</v>
      </c>
      <c r="H449" s="374">
        <v>8.3800000000000008</v>
      </c>
    </row>
    <row r="450" spans="1:8" ht="30" x14ac:dyDescent="0.25">
      <c r="A450" s="375">
        <v>8720</v>
      </c>
      <c r="B450" s="372" t="s">
        <v>716</v>
      </c>
      <c r="C450" s="372" t="s">
        <v>4628</v>
      </c>
      <c r="D450" s="372" t="s">
        <v>4629</v>
      </c>
      <c r="E450" s="372" t="s">
        <v>4608</v>
      </c>
      <c r="F450" s="373"/>
      <c r="G450" s="372" t="s">
        <v>93</v>
      </c>
      <c r="H450" s="374">
        <v>55.98</v>
      </c>
    </row>
    <row r="451" spans="1:8" ht="30" x14ac:dyDescent="0.25">
      <c r="A451" s="375">
        <v>8721</v>
      </c>
      <c r="B451" s="372" t="s">
        <v>716</v>
      </c>
      <c r="C451" s="372" t="s">
        <v>4630</v>
      </c>
      <c r="D451" s="372" t="s">
        <v>4631</v>
      </c>
      <c r="E451" s="372" t="s">
        <v>4632</v>
      </c>
      <c r="F451" s="373"/>
      <c r="G451" s="372" t="s">
        <v>93</v>
      </c>
      <c r="H451" s="374">
        <v>74.83</v>
      </c>
    </row>
    <row r="452" spans="1:8" ht="30" x14ac:dyDescent="0.25">
      <c r="A452" s="376">
        <v>8722</v>
      </c>
      <c r="B452" s="372" t="s">
        <v>716</v>
      </c>
      <c r="C452" s="372" t="s">
        <v>4633</v>
      </c>
      <c r="D452" s="372" t="s">
        <v>4634</v>
      </c>
      <c r="E452" s="372" t="s">
        <v>306</v>
      </c>
      <c r="F452" s="373"/>
      <c r="G452" s="372" t="s">
        <v>93</v>
      </c>
      <c r="H452" s="374">
        <v>94.94</v>
      </c>
    </row>
    <row r="453" spans="1:8" x14ac:dyDescent="0.25">
      <c r="A453" s="375">
        <v>8723</v>
      </c>
      <c r="B453" s="372" t="s">
        <v>716</v>
      </c>
      <c r="C453" s="372"/>
      <c r="D453" s="372" t="s">
        <v>4635</v>
      </c>
      <c r="E453" s="372" t="s">
        <v>306</v>
      </c>
      <c r="F453" s="373"/>
      <c r="G453" s="372" t="s">
        <v>93</v>
      </c>
      <c r="H453" s="374">
        <v>96.03</v>
      </c>
    </row>
    <row r="454" spans="1:8" ht="30" x14ac:dyDescent="0.25">
      <c r="A454" s="375">
        <v>8724</v>
      </c>
      <c r="B454" s="372" t="s">
        <v>721</v>
      </c>
      <c r="C454" s="372" t="s">
        <v>4636</v>
      </c>
      <c r="D454" s="372" t="s">
        <v>4637</v>
      </c>
      <c r="E454" s="372" t="s">
        <v>4638</v>
      </c>
      <c r="F454" s="373"/>
      <c r="G454" s="372" t="s">
        <v>93</v>
      </c>
      <c r="H454" s="374">
        <v>174.29</v>
      </c>
    </row>
    <row r="455" spans="1:8" ht="30" x14ac:dyDescent="0.25">
      <c r="A455" s="375">
        <v>8725</v>
      </c>
      <c r="B455" s="372" t="s">
        <v>716</v>
      </c>
      <c r="C455" s="372" t="s">
        <v>4639</v>
      </c>
      <c r="D455" s="372" t="s">
        <v>720</v>
      </c>
      <c r="E455" s="372" t="s">
        <v>306</v>
      </c>
      <c r="F455" s="373"/>
      <c r="G455" s="372" t="s">
        <v>3399</v>
      </c>
      <c r="H455" s="374">
        <v>117.13</v>
      </c>
    </row>
    <row r="456" spans="1:8" x14ac:dyDescent="0.25">
      <c r="A456" s="375">
        <v>8730</v>
      </c>
      <c r="B456" s="372" t="s">
        <v>724</v>
      </c>
      <c r="C456" s="372"/>
      <c r="D456" s="372"/>
      <c r="E456" s="372" t="s">
        <v>726</v>
      </c>
      <c r="F456" s="373"/>
      <c r="G456" s="372" t="s">
        <v>3399</v>
      </c>
      <c r="H456" s="374">
        <v>61.69</v>
      </c>
    </row>
    <row r="457" spans="1:8" x14ac:dyDescent="0.25">
      <c r="A457" s="375">
        <v>8731</v>
      </c>
      <c r="B457" s="372" t="s">
        <v>724</v>
      </c>
      <c r="C457" s="372"/>
      <c r="D457" s="372"/>
      <c r="E457" s="372" t="s">
        <v>728</v>
      </c>
      <c r="F457" s="373"/>
      <c r="G457" s="372" t="s">
        <v>3399</v>
      </c>
      <c r="H457" s="374">
        <v>70.7</v>
      </c>
    </row>
    <row r="458" spans="1:8" x14ac:dyDescent="0.25">
      <c r="A458" s="375">
        <v>8733</v>
      </c>
      <c r="B458" s="372" t="s">
        <v>4640</v>
      </c>
      <c r="C458" s="372"/>
      <c r="D458" s="372"/>
      <c r="E458" s="372" t="s">
        <v>3881</v>
      </c>
      <c r="F458" s="373"/>
      <c r="G458" s="372" t="s">
        <v>3399</v>
      </c>
      <c r="H458" s="374">
        <v>3.8</v>
      </c>
    </row>
    <row r="459" spans="1:8" ht="30" x14ac:dyDescent="0.25">
      <c r="A459" s="375">
        <v>8734</v>
      </c>
      <c r="B459" s="372" t="s">
        <v>4641</v>
      </c>
      <c r="C459" s="372" t="s">
        <v>4642</v>
      </c>
      <c r="D459" s="372"/>
      <c r="E459" s="372" t="s">
        <v>3881</v>
      </c>
      <c r="F459" s="373"/>
      <c r="G459" s="372" t="s">
        <v>3399</v>
      </c>
      <c r="H459" s="374">
        <v>5.19</v>
      </c>
    </row>
    <row r="460" spans="1:8" x14ac:dyDescent="0.25">
      <c r="A460" s="375">
        <v>8735</v>
      </c>
      <c r="B460" s="372" t="s">
        <v>3707</v>
      </c>
      <c r="C460" s="372"/>
      <c r="D460" s="372"/>
      <c r="E460" s="372" t="s">
        <v>3881</v>
      </c>
      <c r="F460" s="373"/>
      <c r="G460" s="372" t="s">
        <v>3399</v>
      </c>
      <c r="H460" s="374">
        <v>4.82</v>
      </c>
    </row>
    <row r="461" spans="1:8" ht="45" x14ac:dyDescent="0.25">
      <c r="A461" s="375">
        <v>8736</v>
      </c>
      <c r="B461" s="372" t="s">
        <v>3708</v>
      </c>
      <c r="C461" s="372" t="s">
        <v>4643</v>
      </c>
      <c r="D461" s="372" t="s">
        <v>4644</v>
      </c>
      <c r="E461" s="372" t="s">
        <v>216</v>
      </c>
      <c r="F461" s="373"/>
      <c r="G461" s="372" t="s">
        <v>3399</v>
      </c>
      <c r="H461" s="374">
        <v>54.63</v>
      </c>
    </row>
    <row r="462" spans="1:8" x14ac:dyDescent="0.25">
      <c r="A462" s="376">
        <v>8744</v>
      </c>
      <c r="B462" s="372" t="s">
        <v>3709</v>
      </c>
      <c r="C462" s="372"/>
      <c r="D462" s="372"/>
      <c r="E462" s="372" t="s">
        <v>499</v>
      </c>
      <c r="F462" s="373"/>
      <c r="G462" s="372" t="s">
        <v>3399</v>
      </c>
      <c r="H462" s="374">
        <v>22.74</v>
      </c>
    </row>
    <row r="463" spans="1:8" ht="45" x14ac:dyDescent="0.25">
      <c r="A463" s="375">
        <v>8745</v>
      </c>
      <c r="B463" s="372" t="s">
        <v>4645</v>
      </c>
      <c r="C463" s="372" t="s">
        <v>4646</v>
      </c>
      <c r="D463" s="372"/>
      <c r="E463" s="372" t="s">
        <v>244</v>
      </c>
      <c r="F463" s="373"/>
      <c r="G463" s="372" t="s">
        <v>3399</v>
      </c>
      <c r="H463" s="374">
        <v>35.6</v>
      </c>
    </row>
    <row r="464" spans="1:8" ht="45" x14ac:dyDescent="0.25">
      <c r="A464" s="375">
        <v>8746</v>
      </c>
      <c r="B464" s="372" t="s">
        <v>742</v>
      </c>
      <c r="C464" s="372" t="s">
        <v>4647</v>
      </c>
      <c r="D464" s="372"/>
      <c r="E464" s="372" t="s">
        <v>744</v>
      </c>
      <c r="F464" s="373"/>
      <c r="G464" s="372" t="s">
        <v>3399</v>
      </c>
      <c r="H464" s="374">
        <v>35.19</v>
      </c>
    </row>
    <row r="465" spans="1:8" ht="45" x14ac:dyDescent="0.25">
      <c r="A465" s="375">
        <v>8747</v>
      </c>
      <c r="B465" s="372" t="s">
        <v>742</v>
      </c>
      <c r="C465" s="372" t="s">
        <v>4648</v>
      </c>
      <c r="D465" s="372"/>
      <c r="E465" s="372" t="s">
        <v>340</v>
      </c>
      <c r="F465" s="373"/>
      <c r="G465" s="372" t="s">
        <v>3399</v>
      </c>
      <c r="H465" s="374">
        <v>40.5</v>
      </c>
    </row>
    <row r="466" spans="1:8" ht="45" x14ac:dyDescent="0.25">
      <c r="A466" s="375">
        <v>8748</v>
      </c>
      <c r="B466" s="372" t="s">
        <v>4649</v>
      </c>
      <c r="C466" s="372" t="s">
        <v>4650</v>
      </c>
      <c r="D466" s="372"/>
      <c r="E466" s="372" t="s">
        <v>744</v>
      </c>
      <c r="F466" s="373"/>
      <c r="G466" s="372" t="s">
        <v>3399</v>
      </c>
      <c r="H466" s="374">
        <v>26.01</v>
      </c>
    </row>
    <row r="467" spans="1:8" ht="30" x14ac:dyDescent="0.25">
      <c r="A467" s="375">
        <v>8749</v>
      </c>
      <c r="B467" s="372" t="s">
        <v>4649</v>
      </c>
      <c r="C467" s="372" t="s">
        <v>4651</v>
      </c>
      <c r="D467" s="372"/>
      <c r="E467" s="372"/>
      <c r="F467" s="373"/>
      <c r="G467" s="372" t="s">
        <v>3399</v>
      </c>
      <c r="H467" s="374">
        <v>32.64</v>
      </c>
    </row>
    <row r="468" spans="1:8" x14ac:dyDescent="0.25">
      <c r="A468" s="375">
        <v>8750</v>
      </c>
      <c r="B468" s="372" t="s">
        <v>750</v>
      </c>
      <c r="C468" s="372"/>
      <c r="D468" s="372"/>
      <c r="E468" s="372" t="s">
        <v>95</v>
      </c>
      <c r="F468" s="373"/>
      <c r="G468" s="372" t="s">
        <v>3399</v>
      </c>
      <c r="H468" s="374">
        <v>7.94</v>
      </c>
    </row>
    <row r="469" spans="1:8" x14ac:dyDescent="0.25">
      <c r="A469" s="375">
        <v>8753</v>
      </c>
      <c r="B469" s="372" t="s">
        <v>751</v>
      </c>
      <c r="C469" s="372"/>
      <c r="D469" s="372"/>
      <c r="E469" s="372" t="s">
        <v>91</v>
      </c>
      <c r="F469" s="373"/>
      <c r="G469" s="372" t="s">
        <v>3399</v>
      </c>
      <c r="H469" s="374">
        <v>3.56</v>
      </c>
    </row>
    <row r="470" spans="1:8" ht="30" x14ac:dyDescent="0.25">
      <c r="A470" s="375">
        <v>8754</v>
      </c>
      <c r="B470" s="372" t="s">
        <v>3292</v>
      </c>
      <c r="C470" s="372" t="s">
        <v>4652</v>
      </c>
      <c r="D470" s="372"/>
      <c r="E470" s="372" t="s">
        <v>4653</v>
      </c>
      <c r="F470" s="373"/>
      <c r="G470" s="372" t="s">
        <v>3399</v>
      </c>
      <c r="H470" s="374">
        <v>79.22</v>
      </c>
    </row>
    <row r="471" spans="1:8" x14ac:dyDescent="0.25">
      <c r="A471" s="375">
        <v>8755</v>
      </c>
      <c r="B471" s="372" t="s">
        <v>752</v>
      </c>
      <c r="C471" s="372"/>
      <c r="D471" s="372"/>
      <c r="E471" s="372">
        <v>0</v>
      </c>
      <c r="F471" s="373"/>
      <c r="G471" s="372" t="s">
        <v>3399</v>
      </c>
      <c r="H471" s="374">
        <v>4.71</v>
      </c>
    </row>
    <row r="472" spans="1:8" ht="30" x14ac:dyDescent="0.25">
      <c r="A472" s="376">
        <v>8761</v>
      </c>
      <c r="B472" s="372" t="s">
        <v>754</v>
      </c>
      <c r="C472" s="372" t="s">
        <v>4654</v>
      </c>
      <c r="D472" s="372"/>
      <c r="E472" s="372" t="s">
        <v>3976</v>
      </c>
      <c r="F472" s="373"/>
      <c r="G472" s="372" t="s">
        <v>3399</v>
      </c>
      <c r="H472" s="374">
        <v>1.47</v>
      </c>
    </row>
    <row r="473" spans="1:8" ht="30" x14ac:dyDescent="0.25">
      <c r="A473" s="375">
        <v>8770</v>
      </c>
      <c r="B473" s="372" t="s">
        <v>755</v>
      </c>
      <c r="C473" s="372" t="s">
        <v>4655</v>
      </c>
      <c r="D473" s="372"/>
      <c r="E473" s="372" t="s">
        <v>121</v>
      </c>
      <c r="F473" s="373"/>
      <c r="G473" s="372" t="s">
        <v>3399</v>
      </c>
      <c r="H473" s="374">
        <v>5.43</v>
      </c>
    </row>
    <row r="474" spans="1:8" ht="30" x14ac:dyDescent="0.25">
      <c r="A474" s="375">
        <v>8771</v>
      </c>
      <c r="B474" s="372" t="s">
        <v>755</v>
      </c>
      <c r="C474" s="372" t="s">
        <v>4656</v>
      </c>
      <c r="D474" s="372"/>
      <c r="E474" s="372" t="s">
        <v>3959</v>
      </c>
      <c r="F474" s="373"/>
      <c r="G474" s="372" t="s">
        <v>3399</v>
      </c>
      <c r="H474" s="374">
        <v>11.28</v>
      </c>
    </row>
    <row r="475" spans="1:8" ht="30" x14ac:dyDescent="0.25">
      <c r="A475" s="375">
        <v>8772</v>
      </c>
      <c r="B475" s="372" t="s">
        <v>755</v>
      </c>
      <c r="C475" s="372" t="s">
        <v>4657</v>
      </c>
      <c r="D475" s="372"/>
      <c r="E475" s="372" t="s">
        <v>4658</v>
      </c>
      <c r="F475" s="373"/>
      <c r="G475" s="372" t="s">
        <v>3399</v>
      </c>
      <c r="H475" s="374">
        <v>19.07</v>
      </c>
    </row>
    <row r="476" spans="1:8" ht="45" x14ac:dyDescent="0.25">
      <c r="A476" s="375">
        <v>8773</v>
      </c>
      <c r="B476" s="372" t="s">
        <v>755</v>
      </c>
      <c r="C476" s="372" t="s">
        <v>4659</v>
      </c>
      <c r="D476" s="372"/>
      <c r="E476" s="372" t="s">
        <v>4660</v>
      </c>
      <c r="F476" s="373"/>
      <c r="G476" s="372" t="s">
        <v>3399</v>
      </c>
      <c r="H476" s="374">
        <v>15.41</v>
      </c>
    </row>
    <row r="477" spans="1:8" ht="30" x14ac:dyDescent="0.25">
      <c r="A477" s="375">
        <v>8780</v>
      </c>
      <c r="B477" s="372" t="s">
        <v>759</v>
      </c>
      <c r="C477" s="372" t="s">
        <v>4661</v>
      </c>
      <c r="D477" s="372"/>
      <c r="E477" s="372" t="s">
        <v>109</v>
      </c>
      <c r="F477" s="373"/>
      <c r="G477" s="372" t="s">
        <v>3399</v>
      </c>
      <c r="H477" s="374">
        <v>37.65</v>
      </c>
    </row>
    <row r="478" spans="1:8" ht="45" x14ac:dyDescent="0.25">
      <c r="A478" s="375">
        <v>8781</v>
      </c>
      <c r="B478" s="372" t="s">
        <v>759</v>
      </c>
      <c r="C478" s="372" t="s">
        <v>4662</v>
      </c>
      <c r="D478" s="372"/>
      <c r="E478" s="372" t="s">
        <v>143</v>
      </c>
      <c r="F478" s="373"/>
      <c r="G478" s="372" t="s">
        <v>3399</v>
      </c>
      <c r="H478" s="374">
        <v>61.16</v>
      </c>
    </row>
    <row r="479" spans="1:8" ht="45" x14ac:dyDescent="0.25">
      <c r="A479" s="375">
        <v>8789</v>
      </c>
      <c r="B479" s="372" t="s">
        <v>768</v>
      </c>
      <c r="C479" s="372" t="s">
        <v>4663</v>
      </c>
      <c r="D479" s="372"/>
      <c r="E479" s="372" t="s">
        <v>306</v>
      </c>
      <c r="F479" s="373"/>
      <c r="G479" s="372" t="s">
        <v>3399</v>
      </c>
      <c r="H479" s="374">
        <v>87.02</v>
      </c>
    </row>
    <row r="480" spans="1:8" ht="45" x14ac:dyDescent="0.25">
      <c r="A480" s="375">
        <v>8790</v>
      </c>
      <c r="B480" s="372" t="s">
        <v>768</v>
      </c>
      <c r="C480" s="372" t="s">
        <v>4664</v>
      </c>
      <c r="D480" s="372"/>
      <c r="E480" s="372" t="s">
        <v>4665</v>
      </c>
      <c r="F480" s="373"/>
      <c r="G480" s="372" t="s">
        <v>3399</v>
      </c>
      <c r="H480" s="374">
        <v>57.92</v>
      </c>
    </row>
    <row r="481" spans="1:8" ht="45" x14ac:dyDescent="0.25">
      <c r="A481" s="375">
        <v>8791</v>
      </c>
      <c r="B481" s="372" t="s">
        <v>768</v>
      </c>
      <c r="C481" s="372" t="s">
        <v>4666</v>
      </c>
      <c r="D481" s="372"/>
      <c r="E481" s="372" t="s">
        <v>4667</v>
      </c>
      <c r="F481" s="373"/>
      <c r="G481" s="372" t="s">
        <v>3399</v>
      </c>
      <c r="H481" s="374">
        <v>70.72</v>
      </c>
    </row>
    <row r="482" spans="1:8" ht="45" x14ac:dyDescent="0.25">
      <c r="A482" s="376">
        <v>8792</v>
      </c>
      <c r="B482" s="372" t="s">
        <v>768</v>
      </c>
      <c r="C482" s="372" t="s">
        <v>4668</v>
      </c>
      <c r="D482" s="372"/>
      <c r="E482" s="372" t="s">
        <v>219</v>
      </c>
      <c r="F482" s="373"/>
      <c r="G482" s="372" t="s">
        <v>3399</v>
      </c>
      <c r="H482" s="374">
        <v>81.91</v>
      </c>
    </row>
    <row r="483" spans="1:8" ht="30" x14ac:dyDescent="0.25">
      <c r="A483" s="375">
        <v>8793</v>
      </c>
      <c r="B483" s="372" t="s">
        <v>783</v>
      </c>
      <c r="C483" s="372" t="s">
        <v>4669</v>
      </c>
      <c r="D483" s="372"/>
      <c r="E483" s="372" t="s">
        <v>4042</v>
      </c>
      <c r="F483" s="373"/>
      <c r="G483" s="372" t="s">
        <v>3399</v>
      </c>
      <c r="H483" s="374">
        <v>80.27</v>
      </c>
    </row>
    <row r="484" spans="1:8" ht="30" x14ac:dyDescent="0.25">
      <c r="A484" s="375">
        <v>8794</v>
      </c>
      <c r="B484" s="372" t="s">
        <v>3727</v>
      </c>
      <c r="C484" s="372" t="s">
        <v>4670</v>
      </c>
      <c r="D484" s="372"/>
      <c r="E484" s="372" t="s">
        <v>457</v>
      </c>
      <c r="F484" s="373"/>
      <c r="G484" s="372" t="s">
        <v>3399</v>
      </c>
      <c r="H484" s="374">
        <v>28.84</v>
      </c>
    </row>
    <row r="485" spans="1:8" ht="30" x14ac:dyDescent="0.25">
      <c r="A485" s="375">
        <v>8795</v>
      </c>
      <c r="B485" s="372" t="s">
        <v>778</v>
      </c>
      <c r="C485" s="372" t="s">
        <v>4606</v>
      </c>
      <c r="D485" s="372"/>
      <c r="E485" s="372" t="s">
        <v>219</v>
      </c>
      <c r="F485" s="373"/>
      <c r="G485" s="372" t="s">
        <v>3399</v>
      </c>
      <c r="H485" s="374">
        <v>35.58</v>
      </c>
    </row>
    <row r="486" spans="1:8" ht="30" x14ac:dyDescent="0.25">
      <c r="A486" s="375">
        <v>8796</v>
      </c>
      <c r="B486" s="372" t="s">
        <v>775</v>
      </c>
      <c r="C486" s="372" t="s">
        <v>4671</v>
      </c>
      <c r="D486" s="372"/>
      <c r="E486" s="372"/>
      <c r="F486" s="373"/>
      <c r="G486" s="372" t="s">
        <v>3399</v>
      </c>
      <c r="H486" s="374">
        <v>38.94</v>
      </c>
    </row>
    <row r="487" spans="1:8" ht="30" x14ac:dyDescent="0.25">
      <c r="A487" s="375">
        <v>8797</v>
      </c>
      <c r="B487" s="372" t="s">
        <v>775</v>
      </c>
      <c r="C487" s="372" t="s">
        <v>4672</v>
      </c>
      <c r="D487" s="372"/>
      <c r="E487" s="372" t="s">
        <v>143</v>
      </c>
      <c r="F487" s="373"/>
      <c r="G487" s="372" t="s">
        <v>3399</v>
      </c>
      <c r="H487" s="374">
        <v>54.63</v>
      </c>
    </row>
    <row r="488" spans="1:8" ht="30" x14ac:dyDescent="0.25">
      <c r="A488" s="375">
        <v>8798</v>
      </c>
      <c r="B488" s="372" t="s">
        <v>783</v>
      </c>
      <c r="C488" s="372" t="s">
        <v>4607</v>
      </c>
      <c r="D488" s="372"/>
      <c r="E488" s="372" t="s">
        <v>244</v>
      </c>
      <c r="F488" s="373"/>
      <c r="G488" s="372" t="s">
        <v>3399</v>
      </c>
      <c r="H488" s="374">
        <v>40.299999999999997</v>
      </c>
    </row>
    <row r="489" spans="1:8" ht="30" x14ac:dyDescent="0.25">
      <c r="A489" s="375">
        <v>8799</v>
      </c>
      <c r="B489" s="372" t="s">
        <v>783</v>
      </c>
      <c r="C489" s="372" t="s">
        <v>4673</v>
      </c>
      <c r="D489" s="372"/>
      <c r="E489" s="372"/>
      <c r="F489" s="373"/>
      <c r="G489" s="372" t="s">
        <v>3399</v>
      </c>
      <c r="H489" s="374">
        <v>50.95</v>
      </c>
    </row>
    <row r="490" spans="1:8" x14ac:dyDescent="0.25">
      <c r="A490" s="375">
        <v>8800</v>
      </c>
      <c r="B490" s="372" t="s">
        <v>789</v>
      </c>
      <c r="C490" s="372"/>
      <c r="D490" s="372"/>
      <c r="E490" s="372"/>
      <c r="F490" s="373" t="s">
        <v>4674</v>
      </c>
      <c r="G490" s="372" t="s">
        <v>4675</v>
      </c>
      <c r="H490" s="374">
        <v>0.66</v>
      </c>
    </row>
    <row r="491" spans="1:8" ht="30" x14ac:dyDescent="0.25">
      <c r="A491" s="375">
        <v>8801</v>
      </c>
      <c r="B491" s="372" t="s">
        <v>789</v>
      </c>
      <c r="C491" s="372" t="s">
        <v>4676</v>
      </c>
      <c r="D491" s="372">
        <v>160</v>
      </c>
      <c r="E491" s="372" t="s">
        <v>316</v>
      </c>
      <c r="F491" s="373"/>
      <c r="G491" s="372" t="s">
        <v>3399</v>
      </c>
      <c r="H491" s="374">
        <v>16.68</v>
      </c>
    </row>
    <row r="492" spans="1:8" x14ac:dyDescent="0.25">
      <c r="A492" s="376">
        <v>8802</v>
      </c>
      <c r="B492" s="372" t="s">
        <v>789</v>
      </c>
      <c r="C492" s="372" t="s">
        <v>4677</v>
      </c>
      <c r="D492" s="372">
        <v>195</v>
      </c>
      <c r="E492" s="372" t="s">
        <v>4678</v>
      </c>
      <c r="F492" s="373"/>
      <c r="G492" s="372" t="s">
        <v>3399</v>
      </c>
      <c r="H492" s="374">
        <v>19.91</v>
      </c>
    </row>
    <row r="493" spans="1:8" ht="30" x14ac:dyDescent="0.25">
      <c r="A493" s="375">
        <v>8803</v>
      </c>
      <c r="B493" s="372" t="s">
        <v>789</v>
      </c>
      <c r="C493" s="372" t="s">
        <v>4679</v>
      </c>
      <c r="D493" s="372">
        <v>360</v>
      </c>
      <c r="E493" s="372" t="s">
        <v>317</v>
      </c>
      <c r="F493" s="373"/>
      <c r="G493" s="372" t="s">
        <v>3399</v>
      </c>
      <c r="H493" s="374">
        <v>33.03</v>
      </c>
    </row>
    <row r="494" spans="1:8" ht="30" x14ac:dyDescent="0.25">
      <c r="A494" s="375">
        <v>8804</v>
      </c>
      <c r="B494" s="372" t="s">
        <v>789</v>
      </c>
      <c r="C494" s="372" t="s">
        <v>4680</v>
      </c>
      <c r="D494" s="372">
        <v>310</v>
      </c>
      <c r="E494" s="372" t="s">
        <v>3869</v>
      </c>
      <c r="F494" s="373"/>
      <c r="G494" s="372" t="s">
        <v>3399</v>
      </c>
      <c r="H494" s="374">
        <v>29.56</v>
      </c>
    </row>
    <row r="495" spans="1:8" ht="30" x14ac:dyDescent="0.25">
      <c r="A495" s="375">
        <v>8805</v>
      </c>
      <c r="B495" s="372" t="s">
        <v>789</v>
      </c>
      <c r="C495" s="372" t="s">
        <v>4681</v>
      </c>
      <c r="D495" s="372">
        <v>360</v>
      </c>
      <c r="E495" s="372" t="s">
        <v>317</v>
      </c>
      <c r="F495" s="373"/>
      <c r="G495" s="372" t="s">
        <v>3399</v>
      </c>
      <c r="H495" s="374">
        <v>34.090000000000003</v>
      </c>
    </row>
    <row r="496" spans="1:8" ht="30" x14ac:dyDescent="0.25">
      <c r="A496" s="375">
        <v>8806</v>
      </c>
      <c r="B496" s="372" t="s">
        <v>789</v>
      </c>
      <c r="C496" s="372" t="s">
        <v>4682</v>
      </c>
      <c r="D496" s="372">
        <v>160</v>
      </c>
      <c r="E496" s="372" t="s">
        <v>316</v>
      </c>
      <c r="F496" s="373"/>
      <c r="G496" s="372" t="s">
        <v>3399</v>
      </c>
      <c r="H496" s="374">
        <v>17</v>
      </c>
    </row>
    <row r="497" spans="1:8" ht="30" x14ac:dyDescent="0.25">
      <c r="A497" s="375">
        <v>8807</v>
      </c>
      <c r="B497" s="372" t="s">
        <v>789</v>
      </c>
      <c r="C497" s="372" t="s">
        <v>4683</v>
      </c>
      <c r="D497" s="372">
        <v>285</v>
      </c>
      <c r="E497" s="372" t="s">
        <v>4586</v>
      </c>
      <c r="F497" s="373"/>
      <c r="G497" s="372" t="s">
        <v>3399</v>
      </c>
      <c r="H497" s="374">
        <v>27.78</v>
      </c>
    </row>
    <row r="498" spans="1:8" x14ac:dyDescent="0.25">
      <c r="A498" s="375">
        <v>8808</v>
      </c>
      <c r="B498" s="372" t="s">
        <v>789</v>
      </c>
      <c r="C498" s="372" t="s">
        <v>4684</v>
      </c>
      <c r="D498" s="372">
        <v>340</v>
      </c>
      <c r="E498" s="372" t="s">
        <v>565</v>
      </c>
      <c r="F498" s="373"/>
      <c r="G498" s="372" t="s">
        <v>3399</v>
      </c>
      <c r="H498" s="374">
        <v>31.81</v>
      </c>
    </row>
    <row r="499" spans="1:8" ht="30" x14ac:dyDescent="0.25">
      <c r="A499" s="375">
        <v>8809</v>
      </c>
      <c r="B499" s="372" t="s">
        <v>789</v>
      </c>
      <c r="C499" s="372" t="s">
        <v>4685</v>
      </c>
      <c r="D499" s="372">
        <v>360</v>
      </c>
      <c r="E499" s="372" t="s">
        <v>317</v>
      </c>
      <c r="F499" s="373"/>
      <c r="G499" s="372" t="s">
        <v>3399</v>
      </c>
      <c r="H499" s="374">
        <v>35.450000000000003</v>
      </c>
    </row>
    <row r="500" spans="1:8" ht="30" x14ac:dyDescent="0.25">
      <c r="A500" s="375">
        <v>8810</v>
      </c>
      <c r="B500" s="372" t="s">
        <v>789</v>
      </c>
      <c r="C500" s="372" t="s">
        <v>4686</v>
      </c>
      <c r="D500" s="372">
        <v>362</v>
      </c>
      <c r="E500" s="372" t="s">
        <v>4687</v>
      </c>
      <c r="F500" s="373"/>
      <c r="G500" s="372" t="s">
        <v>3399</v>
      </c>
      <c r="H500" s="374">
        <v>35.869999999999997</v>
      </c>
    </row>
    <row r="501" spans="1:8" ht="30" x14ac:dyDescent="0.25">
      <c r="A501" s="375">
        <v>8811</v>
      </c>
      <c r="B501" s="372" t="s">
        <v>789</v>
      </c>
      <c r="C501" s="372" t="s">
        <v>4688</v>
      </c>
      <c r="D501" s="372">
        <v>362</v>
      </c>
      <c r="E501" s="372" t="s">
        <v>4687</v>
      </c>
      <c r="F501" s="373"/>
      <c r="G501" s="372" t="s">
        <v>3399</v>
      </c>
      <c r="H501" s="374">
        <v>36.619999999999997</v>
      </c>
    </row>
    <row r="502" spans="1:8" x14ac:dyDescent="0.25">
      <c r="A502" s="376">
        <v>8820</v>
      </c>
      <c r="B502" s="372" t="s">
        <v>4689</v>
      </c>
      <c r="C502" s="372"/>
      <c r="D502" s="372"/>
      <c r="E502" s="372" t="s">
        <v>3881</v>
      </c>
      <c r="F502" s="373"/>
      <c r="G502" s="372" t="s">
        <v>3399</v>
      </c>
      <c r="H502" s="374">
        <v>2.17</v>
      </c>
    </row>
    <row r="503" spans="1:8" x14ac:dyDescent="0.25">
      <c r="A503" s="375">
        <v>8821</v>
      </c>
      <c r="B503" s="372" t="s">
        <v>4690</v>
      </c>
      <c r="C503" s="372"/>
      <c r="D503" s="372"/>
      <c r="E503" s="372" t="s">
        <v>3881</v>
      </c>
      <c r="F503" s="373"/>
      <c r="G503" s="372" t="s">
        <v>3399</v>
      </c>
      <c r="H503" s="374">
        <v>1.93</v>
      </c>
    </row>
    <row r="504" spans="1:8" ht="30" x14ac:dyDescent="0.25">
      <c r="A504" s="375">
        <v>8822</v>
      </c>
      <c r="B504" s="372" t="s">
        <v>3753</v>
      </c>
      <c r="C504" s="372" t="s">
        <v>4691</v>
      </c>
      <c r="D504" s="372"/>
      <c r="E504" s="372">
        <v>0</v>
      </c>
      <c r="F504" s="373"/>
      <c r="G504" s="372" t="s">
        <v>3399</v>
      </c>
      <c r="H504" s="374">
        <v>68.930000000000007</v>
      </c>
    </row>
    <row r="505" spans="1:8" x14ac:dyDescent="0.25">
      <c r="A505" s="375">
        <v>8823</v>
      </c>
      <c r="B505" s="372" t="s">
        <v>806</v>
      </c>
      <c r="C505" s="372" t="s">
        <v>4692</v>
      </c>
      <c r="D505" s="372"/>
      <c r="E505" s="372" t="s">
        <v>4693</v>
      </c>
      <c r="F505" s="373"/>
      <c r="G505" s="372" t="s">
        <v>3399</v>
      </c>
      <c r="H505" s="374">
        <v>243.59</v>
      </c>
    </row>
    <row r="506" spans="1:8" ht="30" x14ac:dyDescent="0.25">
      <c r="A506" s="375">
        <v>8824</v>
      </c>
      <c r="B506" s="372" t="s">
        <v>262</v>
      </c>
      <c r="C506" s="372" t="s">
        <v>4694</v>
      </c>
      <c r="D506" s="372">
        <v>160</v>
      </c>
      <c r="E506" s="372" t="s">
        <v>316</v>
      </c>
      <c r="F506" s="373"/>
      <c r="G506" s="372" t="s">
        <v>3399</v>
      </c>
      <c r="H506" s="374">
        <v>122.04</v>
      </c>
    </row>
    <row r="507" spans="1:8" ht="30" x14ac:dyDescent="0.25">
      <c r="A507" s="375">
        <v>8825</v>
      </c>
      <c r="B507" s="372" t="s">
        <v>262</v>
      </c>
      <c r="C507" s="372" t="s">
        <v>4695</v>
      </c>
      <c r="D507" s="372">
        <v>182</v>
      </c>
      <c r="E507" s="372" t="s">
        <v>4696</v>
      </c>
      <c r="F507" s="373"/>
      <c r="G507" s="372" t="s">
        <v>3399</v>
      </c>
      <c r="H507" s="374">
        <v>143.94999999999999</v>
      </c>
    </row>
    <row r="508" spans="1:8" x14ac:dyDescent="0.25">
      <c r="A508" s="375">
        <v>8840</v>
      </c>
      <c r="B508" s="372" t="s">
        <v>4697</v>
      </c>
      <c r="C508" s="372"/>
      <c r="D508" s="372"/>
      <c r="E508" s="372" t="s">
        <v>814</v>
      </c>
      <c r="F508" s="373"/>
      <c r="G508" s="372" t="s">
        <v>3399</v>
      </c>
      <c r="H508" s="374">
        <v>49.8</v>
      </c>
    </row>
    <row r="509" spans="1:8" ht="30" x14ac:dyDescent="0.25">
      <c r="A509" s="375">
        <v>8841</v>
      </c>
      <c r="B509" s="372" t="s">
        <v>816</v>
      </c>
      <c r="C509" s="372" t="s">
        <v>4698</v>
      </c>
      <c r="D509" s="372"/>
      <c r="E509" s="372" t="s">
        <v>286</v>
      </c>
      <c r="F509" s="373"/>
      <c r="G509" s="372" t="s">
        <v>3399</v>
      </c>
      <c r="H509" s="374">
        <v>38.94</v>
      </c>
    </row>
    <row r="510" spans="1:8" x14ac:dyDescent="0.25">
      <c r="A510" s="375">
        <v>8842</v>
      </c>
      <c r="B510" s="372" t="s">
        <v>3760</v>
      </c>
      <c r="C510" s="372"/>
      <c r="D510" s="372"/>
      <c r="E510" s="372">
        <v>0</v>
      </c>
      <c r="F510" s="373"/>
      <c r="G510" s="372" t="s">
        <v>3399</v>
      </c>
      <c r="H510" s="374">
        <v>18.25</v>
      </c>
    </row>
    <row r="511" spans="1:8" x14ac:dyDescent="0.25">
      <c r="A511" s="375">
        <v>8843</v>
      </c>
      <c r="B511" s="372" t="s">
        <v>821</v>
      </c>
      <c r="C511" s="372"/>
      <c r="D511" s="372"/>
      <c r="E511" s="372">
        <v>0</v>
      </c>
      <c r="F511" s="373"/>
      <c r="G511" s="372" t="s">
        <v>3399</v>
      </c>
      <c r="H511" s="374">
        <v>17.190000000000001</v>
      </c>
    </row>
    <row r="512" spans="1:8" ht="45" x14ac:dyDescent="0.25">
      <c r="A512" s="376">
        <v>8844</v>
      </c>
      <c r="B512" s="372" t="s">
        <v>823</v>
      </c>
      <c r="C512" s="372" t="s">
        <v>4699</v>
      </c>
      <c r="D512" s="372"/>
      <c r="E512" s="372" t="s">
        <v>306</v>
      </c>
      <c r="F512" s="373"/>
      <c r="G512" s="372" t="s">
        <v>3399</v>
      </c>
      <c r="H512" s="374">
        <v>106.68</v>
      </c>
    </row>
    <row r="513" spans="1:8" ht="30" x14ac:dyDescent="0.25">
      <c r="A513" s="375">
        <v>8845</v>
      </c>
      <c r="B513" s="372" t="s">
        <v>3765</v>
      </c>
      <c r="C513" s="372" t="s">
        <v>4700</v>
      </c>
      <c r="D513" s="372"/>
      <c r="E513" s="372" t="s">
        <v>565</v>
      </c>
      <c r="F513" s="373"/>
      <c r="G513" s="372" t="s">
        <v>3399</v>
      </c>
      <c r="H513" s="374">
        <v>39.090000000000003</v>
      </c>
    </row>
    <row r="514" spans="1:8" ht="45" x14ac:dyDescent="0.25">
      <c r="A514" s="375">
        <v>8846</v>
      </c>
      <c r="B514" s="372" t="s">
        <v>3765</v>
      </c>
      <c r="C514" s="372" t="s">
        <v>4701</v>
      </c>
      <c r="D514" s="372"/>
      <c r="E514" s="372" t="s">
        <v>728</v>
      </c>
      <c r="F514" s="373"/>
      <c r="G514" s="372" t="s">
        <v>3399</v>
      </c>
      <c r="H514" s="374">
        <v>25.19</v>
      </c>
    </row>
    <row r="515" spans="1:8" ht="30" x14ac:dyDescent="0.25">
      <c r="A515" s="375">
        <v>8847</v>
      </c>
      <c r="B515" s="372" t="s">
        <v>3768</v>
      </c>
      <c r="C515" s="372" t="s">
        <v>4702</v>
      </c>
      <c r="D515" s="372"/>
      <c r="E515" s="372"/>
      <c r="F515" s="373"/>
      <c r="G515" s="372" t="s">
        <v>3399</v>
      </c>
      <c r="H515" s="374">
        <v>39.270000000000003</v>
      </c>
    </row>
    <row r="516" spans="1:8" ht="30" x14ac:dyDescent="0.25">
      <c r="A516" s="375">
        <v>8848</v>
      </c>
      <c r="B516" s="372" t="s">
        <v>3768</v>
      </c>
      <c r="C516" s="372"/>
      <c r="D516" s="372"/>
      <c r="E516" s="372"/>
      <c r="F516" s="373"/>
      <c r="G516" s="372" t="s">
        <v>3399</v>
      </c>
      <c r="H516" s="374">
        <v>62.81</v>
      </c>
    </row>
    <row r="517" spans="1:8" x14ac:dyDescent="0.25">
      <c r="A517" s="375">
        <v>8849</v>
      </c>
      <c r="B517" s="372" t="s">
        <v>823</v>
      </c>
      <c r="C517" s="372"/>
      <c r="D517" s="372"/>
      <c r="E517" s="372" t="s">
        <v>4148</v>
      </c>
      <c r="F517" s="373" t="s">
        <v>3771</v>
      </c>
      <c r="G517" s="372" t="s">
        <v>3399</v>
      </c>
      <c r="H517" s="374">
        <v>68.61</v>
      </c>
    </row>
    <row r="518" spans="1:8" ht="30" x14ac:dyDescent="0.25">
      <c r="A518" s="375">
        <v>8850</v>
      </c>
      <c r="B518" s="372" t="s">
        <v>823</v>
      </c>
      <c r="C518" s="372" t="s">
        <v>4703</v>
      </c>
      <c r="D518" s="372"/>
      <c r="E518" s="372" t="s">
        <v>4704</v>
      </c>
      <c r="F518" s="373"/>
      <c r="G518" s="372" t="s">
        <v>3399</v>
      </c>
      <c r="H518" s="374">
        <v>58.38</v>
      </c>
    </row>
    <row r="519" spans="1:8" ht="30" x14ac:dyDescent="0.25">
      <c r="A519" s="375">
        <v>8851</v>
      </c>
      <c r="B519" s="372" t="s">
        <v>3773</v>
      </c>
      <c r="C519" s="372" t="s">
        <v>4705</v>
      </c>
      <c r="D519" s="372"/>
      <c r="E519" s="372" t="s">
        <v>103</v>
      </c>
      <c r="F519" s="373" t="s">
        <v>3774</v>
      </c>
      <c r="G519" s="372" t="s">
        <v>3399</v>
      </c>
      <c r="H519" s="374">
        <v>53.01</v>
      </c>
    </row>
    <row r="520" spans="1:8" x14ac:dyDescent="0.25">
      <c r="A520" s="375">
        <v>8852</v>
      </c>
      <c r="B520" s="372" t="s">
        <v>823</v>
      </c>
      <c r="C520" s="372"/>
      <c r="D520" s="372"/>
      <c r="E520" s="372" t="s">
        <v>4706</v>
      </c>
      <c r="F520" s="373"/>
      <c r="G520" s="372" t="s">
        <v>3399</v>
      </c>
      <c r="H520" s="374">
        <v>84.3</v>
      </c>
    </row>
    <row r="521" spans="1:8" x14ac:dyDescent="0.25">
      <c r="A521" s="375">
        <v>8853</v>
      </c>
      <c r="B521" s="372" t="s">
        <v>823</v>
      </c>
      <c r="C521" s="372"/>
      <c r="D521" s="372"/>
      <c r="E521" s="372" t="s">
        <v>4706</v>
      </c>
      <c r="F521" s="373"/>
      <c r="G521" s="372" t="s">
        <v>3399</v>
      </c>
      <c r="H521" s="374">
        <v>56.86</v>
      </c>
    </row>
    <row r="522" spans="1:8" ht="30" x14ac:dyDescent="0.25">
      <c r="A522" s="376">
        <v>8854</v>
      </c>
      <c r="B522" s="372" t="s">
        <v>3775</v>
      </c>
      <c r="C522" s="372" t="s">
        <v>4707</v>
      </c>
      <c r="D522" s="372"/>
      <c r="E522" s="372" t="s">
        <v>723</v>
      </c>
      <c r="F522" s="373"/>
      <c r="G522" s="372" t="s">
        <v>3399</v>
      </c>
      <c r="H522" s="374">
        <v>122.47</v>
      </c>
    </row>
    <row r="523" spans="1:8" ht="30" x14ac:dyDescent="0.25">
      <c r="A523" s="375">
        <v>8870</v>
      </c>
      <c r="B523" s="372" t="s">
        <v>3778</v>
      </c>
      <c r="C523" s="372" t="s">
        <v>4708</v>
      </c>
      <c r="D523" s="372" t="s">
        <v>4709</v>
      </c>
      <c r="E523" s="372" t="s">
        <v>4710</v>
      </c>
      <c r="F523" s="373"/>
      <c r="G523" s="372" t="s">
        <v>3399</v>
      </c>
      <c r="H523" s="374">
        <v>9.65</v>
      </c>
    </row>
    <row r="524" spans="1:8" ht="30" x14ac:dyDescent="0.25">
      <c r="A524" s="375">
        <v>8871</v>
      </c>
      <c r="B524" s="372" t="s">
        <v>3778</v>
      </c>
      <c r="C524" s="372" t="s">
        <v>4711</v>
      </c>
      <c r="D524" s="372" t="s">
        <v>4712</v>
      </c>
      <c r="E524" s="372" t="s">
        <v>4713</v>
      </c>
      <c r="F524" s="373"/>
      <c r="G524" s="372" t="s">
        <v>3399</v>
      </c>
      <c r="H524" s="374">
        <v>5.7</v>
      </c>
    </row>
    <row r="525" spans="1:8" x14ac:dyDescent="0.25">
      <c r="A525" s="375">
        <v>8872</v>
      </c>
      <c r="B525" s="372" t="s">
        <v>4714</v>
      </c>
      <c r="C525" s="372"/>
      <c r="D525" s="372"/>
      <c r="E525" s="372" t="s">
        <v>3784</v>
      </c>
      <c r="F525" s="373"/>
      <c r="G525" s="372" t="s">
        <v>3399</v>
      </c>
      <c r="H525" s="374">
        <v>61.23</v>
      </c>
    </row>
    <row r="526" spans="1:8" x14ac:dyDescent="0.25">
      <c r="A526" s="375">
        <v>8900</v>
      </c>
      <c r="B526" s="372" t="s">
        <v>858</v>
      </c>
      <c r="C526" s="372"/>
      <c r="D526" s="372"/>
      <c r="E526" s="372" t="s">
        <v>342</v>
      </c>
      <c r="F526" s="373"/>
      <c r="G526" s="372" t="s">
        <v>3399</v>
      </c>
      <c r="H526" s="374">
        <v>578.64</v>
      </c>
    </row>
    <row r="527" spans="1:8" x14ac:dyDescent="0.25">
      <c r="A527" s="375">
        <v>8901</v>
      </c>
      <c r="B527" s="372" t="s">
        <v>858</v>
      </c>
      <c r="C527" s="372"/>
      <c r="D527" s="372"/>
      <c r="E527" s="372" t="s">
        <v>342</v>
      </c>
      <c r="F527" s="373"/>
      <c r="G527" s="372" t="s">
        <v>3399</v>
      </c>
      <c r="H527" s="374">
        <v>605.89</v>
      </c>
    </row>
    <row r="528" spans="1:8" ht="30" x14ac:dyDescent="0.25">
      <c r="A528" s="375">
        <v>8902</v>
      </c>
      <c r="B528" s="372" t="s">
        <v>858</v>
      </c>
      <c r="C528" s="372" t="s">
        <v>3788</v>
      </c>
      <c r="D528" s="372"/>
      <c r="E528" s="372" t="s">
        <v>343</v>
      </c>
      <c r="F528" s="373" t="s">
        <v>3788</v>
      </c>
      <c r="G528" s="372" t="s">
        <v>3399</v>
      </c>
      <c r="H528" s="374">
        <v>712.45</v>
      </c>
    </row>
    <row r="529" spans="1:8" x14ac:dyDescent="0.25">
      <c r="A529" s="375">
        <v>8903</v>
      </c>
      <c r="B529" s="372" t="s">
        <v>858</v>
      </c>
      <c r="C529" s="372" t="s">
        <v>3790</v>
      </c>
      <c r="D529" s="372"/>
      <c r="E529" s="372" t="s">
        <v>343</v>
      </c>
      <c r="F529" s="373" t="s">
        <v>3790</v>
      </c>
      <c r="G529" s="372" t="s">
        <v>3399</v>
      </c>
      <c r="H529" s="374">
        <v>725.42</v>
      </c>
    </row>
    <row r="530" spans="1:8" x14ac:dyDescent="0.25">
      <c r="A530" s="375">
        <v>8904</v>
      </c>
      <c r="B530" s="372" t="s">
        <v>858</v>
      </c>
      <c r="C530" s="372" t="s">
        <v>3792</v>
      </c>
      <c r="D530" s="372"/>
      <c r="E530" s="372" t="s">
        <v>723</v>
      </c>
      <c r="F530" s="373" t="s">
        <v>3792</v>
      </c>
      <c r="G530" s="372" t="s">
        <v>3399</v>
      </c>
      <c r="H530" s="374">
        <v>945.76</v>
      </c>
    </row>
    <row r="531" spans="1:8" ht="30" x14ac:dyDescent="0.25">
      <c r="A531" s="375">
        <v>8905</v>
      </c>
      <c r="B531" s="372" t="s">
        <v>858</v>
      </c>
      <c r="C531" s="372" t="s">
        <v>3793</v>
      </c>
      <c r="D531" s="372"/>
      <c r="E531" s="372" t="s">
        <v>143</v>
      </c>
      <c r="F531" s="373"/>
      <c r="G531" s="372" t="s">
        <v>3399</v>
      </c>
      <c r="H531" s="374">
        <v>774.84</v>
      </c>
    </row>
    <row r="532" spans="1:8" x14ac:dyDescent="0.25">
      <c r="A532" s="376">
        <v>8906</v>
      </c>
      <c r="B532" s="372" t="s">
        <v>3794</v>
      </c>
      <c r="C532" s="372" t="s">
        <v>3795</v>
      </c>
      <c r="D532" s="372"/>
      <c r="E532" s="372" t="s">
        <v>3869</v>
      </c>
      <c r="F532" s="373"/>
      <c r="G532" s="372" t="s">
        <v>3399</v>
      </c>
      <c r="H532" s="374">
        <v>590.53</v>
      </c>
    </row>
    <row r="533" spans="1:8" ht="45" x14ac:dyDescent="0.25">
      <c r="A533" s="375">
        <v>8907</v>
      </c>
      <c r="B533" s="372" t="s">
        <v>3794</v>
      </c>
      <c r="C533" s="372" t="s">
        <v>4715</v>
      </c>
      <c r="D533" s="372"/>
      <c r="E533" s="372" t="s">
        <v>499</v>
      </c>
      <c r="F533" s="373"/>
      <c r="G533" s="372" t="s">
        <v>3399</v>
      </c>
      <c r="H533" s="374">
        <v>628.44000000000005</v>
      </c>
    </row>
    <row r="534" spans="1:8" ht="30" x14ac:dyDescent="0.25">
      <c r="A534" s="375">
        <v>8908</v>
      </c>
      <c r="B534" s="372" t="s">
        <v>858</v>
      </c>
      <c r="C534" s="372" t="s">
        <v>3799</v>
      </c>
      <c r="D534" s="372"/>
      <c r="E534" s="372" t="s">
        <v>4716</v>
      </c>
      <c r="F534" s="373" t="s">
        <v>3799</v>
      </c>
      <c r="G534" s="372" t="s">
        <v>3399</v>
      </c>
      <c r="H534" s="374">
        <v>3685.48</v>
      </c>
    </row>
    <row r="535" spans="1:8" x14ac:dyDescent="0.25">
      <c r="A535" s="375">
        <v>8909</v>
      </c>
      <c r="B535" s="372" t="s">
        <v>858</v>
      </c>
      <c r="C535" s="372" t="s">
        <v>3801</v>
      </c>
      <c r="D535" s="372"/>
      <c r="E535" s="372" t="s">
        <v>4716</v>
      </c>
      <c r="F535" s="373" t="s">
        <v>3801</v>
      </c>
      <c r="G535" s="372" t="s">
        <v>3399</v>
      </c>
      <c r="H535" s="374">
        <v>6887.91</v>
      </c>
    </row>
    <row r="536" spans="1:8" x14ac:dyDescent="0.25">
      <c r="A536" s="375">
        <v>8910</v>
      </c>
      <c r="B536" s="372" t="s">
        <v>858</v>
      </c>
      <c r="C536" s="372" t="s">
        <v>3801</v>
      </c>
      <c r="D536" s="372"/>
      <c r="E536" s="372" t="s">
        <v>4717</v>
      </c>
      <c r="F536" s="373" t="s">
        <v>3801</v>
      </c>
      <c r="G536" s="372" t="s">
        <v>3399</v>
      </c>
      <c r="H536" s="374">
        <v>13452.95</v>
      </c>
    </row>
    <row r="537" spans="1:8" ht="30" x14ac:dyDescent="0.25">
      <c r="A537" s="375">
        <v>8911</v>
      </c>
      <c r="B537" s="372" t="s">
        <v>3804</v>
      </c>
      <c r="C537" s="372" t="s">
        <v>3805</v>
      </c>
      <c r="D537" s="372"/>
      <c r="E537" s="372" t="s">
        <v>143</v>
      </c>
      <c r="F537" s="373" t="s">
        <v>3807</v>
      </c>
      <c r="G537" s="372" t="s">
        <v>3399</v>
      </c>
      <c r="H537" s="374">
        <v>768.68</v>
      </c>
    </row>
    <row r="538" spans="1:8" ht="30" x14ac:dyDescent="0.25">
      <c r="A538" s="375">
        <v>8912</v>
      </c>
      <c r="B538" s="372" t="s">
        <v>3804</v>
      </c>
      <c r="C538" s="372" t="s">
        <v>4718</v>
      </c>
      <c r="D538" s="372"/>
      <c r="E538" s="372"/>
      <c r="F538" s="373" t="s">
        <v>3807</v>
      </c>
      <c r="G538" s="372" t="s">
        <v>3399</v>
      </c>
      <c r="H538" s="374">
        <v>753.24</v>
      </c>
    </row>
    <row r="539" spans="1:8" x14ac:dyDescent="0.25">
      <c r="A539" s="375">
        <v>8913</v>
      </c>
      <c r="B539" s="372" t="s">
        <v>858</v>
      </c>
      <c r="C539" s="372" t="s">
        <v>3809</v>
      </c>
      <c r="D539" s="372"/>
      <c r="E539" s="372" t="s">
        <v>342</v>
      </c>
      <c r="F539" s="373"/>
      <c r="G539" s="372" t="s">
        <v>3399</v>
      </c>
      <c r="H539" s="374">
        <v>706.55</v>
      </c>
    </row>
    <row r="540" spans="1:8" ht="30" x14ac:dyDescent="0.25">
      <c r="A540" s="375">
        <v>8914</v>
      </c>
      <c r="B540" s="372" t="s">
        <v>3794</v>
      </c>
      <c r="C540" s="372" t="s">
        <v>877</v>
      </c>
      <c r="D540" s="372"/>
      <c r="E540" s="372" t="s">
        <v>4719</v>
      </c>
      <c r="F540" s="373"/>
      <c r="G540" s="372" t="s">
        <v>3399</v>
      </c>
      <c r="H540" s="374">
        <v>1633.2</v>
      </c>
    </row>
    <row r="541" spans="1:8" ht="30" x14ac:dyDescent="0.25">
      <c r="A541" s="375">
        <v>8915</v>
      </c>
      <c r="B541" s="372" t="s">
        <v>3794</v>
      </c>
      <c r="C541" s="372" t="s">
        <v>879</v>
      </c>
      <c r="D541" s="372"/>
      <c r="E541" s="372" t="s">
        <v>319</v>
      </c>
      <c r="F541" s="373"/>
      <c r="G541" s="372" t="s">
        <v>3399</v>
      </c>
      <c r="H541" s="374">
        <v>914.57</v>
      </c>
    </row>
    <row r="542" spans="1:8" x14ac:dyDescent="0.25">
      <c r="A542" s="376">
        <v>8916</v>
      </c>
      <c r="B542" s="372" t="s">
        <v>3794</v>
      </c>
      <c r="C542" s="372" t="s">
        <v>3810</v>
      </c>
      <c r="D542" s="372"/>
      <c r="E542" s="372" t="s">
        <v>4720</v>
      </c>
      <c r="F542" s="373"/>
      <c r="G542" s="372" t="s">
        <v>3399</v>
      </c>
      <c r="H542" s="374">
        <v>1373.27</v>
      </c>
    </row>
    <row r="543" spans="1:8" x14ac:dyDescent="0.25">
      <c r="A543" s="375">
        <v>8917</v>
      </c>
      <c r="B543" s="372" t="s">
        <v>882</v>
      </c>
      <c r="C543" s="372" t="s">
        <v>883</v>
      </c>
      <c r="D543" s="372"/>
      <c r="E543" s="372" t="s">
        <v>4721</v>
      </c>
      <c r="F543" s="373"/>
      <c r="G543" s="372" t="s">
        <v>3399</v>
      </c>
      <c r="H543" s="374">
        <v>578.23</v>
      </c>
    </row>
    <row r="544" spans="1:8" ht="30" x14ac:dyDescent="0.25">
      <c r="A544" s="375">
        <v>8918</v>
      </c>
      <c r="B544" s="372" t="s">
        <v>3811</v>
      </c>
      <c r="C544" s="372" t="s">
        <v>3812</v>
      </c>
      <c r="D544" s="372"/>
      <c r="E544" s="372" t="s">
        <v>4722</v>
      </c>
      <c r="F544" s="373" t="s">
        <v>3813</v>
      </c>
      <c r="G544" s="372" t="s">
        <v>3399</v>
      </c>
      <c r="H544" s="374">
        <v>1705.85</v>
      </c>
    </row>
    <row r="545" spans="1:8" x14ac:dyDescent="0.25">
      <c r="A545" s="375">
        <v>8919</v>
      </c>
      <c r="B545" s="372" t="s">
        <v>858</v>
      </c>
      <c r="C545" s="372" t="s">
        <v>3814</v>
      </c>
      <c r="D545" s="372"/>
      <c r="E545" s="372" t="s">
        <v>4723</v>
      </c>
      <c r="F545" s="373"/>
      <c r="G545" s="372" t="s">
        <v>3399</v>
      </c>
      <c r="H545" s="374">
        <v>1124.18</v>
      </c>
    </row>
    <row r="546" spans="1:8" ht="30" x14ac:dyDescent="0.25">
      <c r="A546" s="375">
        <v>8920</v>
      </c>
      <c r="B546" s="372" t="s">
        <v>858</v>
      </c>
      <c r="C546" s="372" t="s">
        <v>3815</v>
      </c>
      <c r="D546" s="372"/>
      <c r="E546" s="372"/>
      <c r="F546" s="373"/>
      <c r="G546" s="372" t="s">
        <v>3399</v>
      </c>
      <c r="H546" s="374">
        <v>1346.58</v>
      </c>
    </row>
    <row r="547" spans="1:8" ht="30" x14ac:dyDescent="0.25">
      <c r="A547" s="375">
        <v>8943</v>
      </c>
      <c r="B547" s="372" t="s">
        <v>3816</v>
      </c>
      <c r="C547" s="372"/>
      <c r="D547" s="372"/>
      <c r="E547" s="372" t="s">
        <v>95</v>
      </c>
      <c r="F547" s="373" t="s">
        <v>3817</v>
      </c>
      <c r="G547" s="372" t="s">
        <v>3399</v>
      </c>
      <c r="H547" s="374">
        <v>24.98</v>
      </c>
    </row>
    <row r="548" spans="1:8" x14ac:dyDescent="0.25">
      <c r="A548" s="375">
        <v>8944</v>
      </c>
      <c r="B548" s="372" t="s">
        <v>3818</v>
      </c>
      <c r="C548" s="372"/>
      <c r="D548" s="372"/>
      <c r="E548" s="372">
        <v>0</v>
      </c>
      <c r="F548" s="373" t="s">
        <v>3819</v>
      </c>
      <c r="G548" s="372" t="s">
        <v>3399</v>
      </c>
      <c r="H548" s="374">
        <v>18.39</v>
      </c>
    </row>
    <row r="549" spans="1:8" x14ac:dyDescent="0.25">
      <c r="A549" s="375">
        <v>8945</v>
      </c>
      <c r="B549" s="372" t="s">
        <v>3820</v>
      </c>
      <c r="C549" s="372" t="s">
        <v>4724</v>
      </c>
      <c r="D549" s="372" t="s">
        <v>4725</v>
      </c>
      <c r="E549" s="372">
        <v>0</v>
      </c>
      <c r="F549" s="373" t="s">
        <v>3822</v>
      </c>
      <c r="G549" s="372" t="s">
        <v>3399</v>
      </c>
      <c r="H549" s="374">
        <v>25.95</v>
      </c>
    </row>
  </sheetData>
  <mergeCells count="2">
    <mergeCell ref="A1:B1"/>
    <mergeCell ref="C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79EF1C51F8947BAACF6F9A9FFD5BF" ma:contentTypeVersion="8" ma:contentTypeDescription="Create a new document." ma:contentTypeScope="" ma:versionID="753854e1ecd9a57cde54e275276db6f8">
  <xsd:schema xmlns:xsd="http://www.w3.org/2001/XMLSchema" xmlns:xs="http://www.w3.org/2001/XMLSchema" xmlns:p="http://schemas.microsoft.com/office/2006/metadata/properties" xmlns:ns2="b2edcd9b-3d88-40a7-840e-d77e4b99c3c2" xmlns:ns3="bbf10475-98b9-415f-a3c1-bfd2ad06ccd9" targetNamespace="http://schemas.microsoft.com/office/2006/metadata/properties" ma:root="true" ma:fieldsID="044597551317140376aa406d28b5989c" ns2:_="" ns3:_="">
    <xsd:import namespace="b2edcd9b-3d88-40a7-840e-d77e4b99c3c2"/>
    <xsd:import namespace="bbf10475-98b9-415f-a3c1-bfd2ad06ccd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g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dcd9b-3d88-40a7-840e-d77e4b99c3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10475-98b9-415f-a3c1-bfd2ad06ccd9" elementFormDefault="qualified">
    <xsd:import namespace="http://schemas.microsoft.com/office/2006/documentManagement/types"/>
    <xsd:import namespace="http://schemas.microsoft.com/office/infopath/2007/PartnerControls"/>
    <xsd:element name="Tags" ma:index="11" nillable="true" ma:displayName="Folder Tags" ma:default="Pending Assignment" ma:format="RadioButtons" ma:internalName="Tags">
      <xsd:simpleType>
        <xsd:restriction base="dms:Choice">
          <xsd:enumeration value="Pending Assignment"/>
          <xsd:enumeration value="MTG Calendar"/>
          <xsd:enumeration value="MTG Presentations"/>
          <xsd:enumeration value="FO Leave"/>
          <xsd:enumeration value="FO GovTA"/>
          <xsd:enumeration value="FO Travel"/>
          <xsd:enumeration value="Ref CAT A-G"/>
          <xsd:enumeration value="Ref CAT Debris"/>
          <xsd:enumeration value="Ref CAT Permanent Work"/>
          <xsd:enumeration value="Ref CAT Emergency Work"/>
          <xsd:enumeration value="Ref CAT COVID"/>
          <xsd:enumeration value="Ref POL 422"/>
          <xsd:enumeration value="Ref POL COVID"/>
          <xsd:enumeration value="Ref POL PAPPG"/>
          <xsd:enumeration value="Ref POL FMAG"/>
          <xsd:enumeration value="Ref JA Versions"/>
          <xsd:enumeration value="Ref JA Equipment Disposition"/>
          <xsd:enumeration value="Ref JA Cost Share"/>
          <xsd:enumeration value="Ref JA HMP"/>
          <xsd:enumeration value="Ref CORR Signature Template"/>
          <xsd:enumeration value="TP SOW"/>
          <xsd:enumeration value="TP Validation"/>
          <xsd:enumeration value="TP HMP"/>
          <xsd:enumeration value="TP RFI"/>
          <xsd:enumeration value="TRG Position Assist"/>
          <xsd:enumeration value="TRG Grants Manager"/>
          <xsd:enumeration value="TRG Categories"/>
          <xsd:enumeration value="TRG EHP"/>
          <xsd:enumeration value="TRG Peer Learning"/>
          <xsd:enumeration value="TRG New Employee"/>
          <xsd:enumeration value="TRG Continued Education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2edcd9b-3d88-40a7-840e-d77e4b99c3c2">PADCRCW-461534635-228</_dlc_DocId>
    <_dlc_DocIdUrl xmlns="b2edcd9b-3d88-40a7-840e-d77e4b99c3c2">
      <Url>https://usfema.sharepoint.com/teams/ORRPADCRC-W/CP/_layouts/15/DocIdRedir.aspx?ID=PADCRCW-461534635-228</Url>
      <Description>PADCRCW-461534635-228</Description>
    </_dlc_DocIdUrl>
    <Tags xmlns="bbf10475-98b9-415f-a3c1-bfd2ad06ccd9">TP Validation</Tag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DC7184-A511-4B4C-84D2-3D682433C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edcd9b-3d88-40a7-840e-d77e4b99c3c2"/>
    <ds:schemaRef ds:uri="bbf10475-98b9-415f-a3c1-bfd2ad06c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483E56-27D5-4F7C-B891-ABC7437BCE68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bf10475-98b9-415f-a3c1-bfd2ad06ccd9"/>
    <ds:schemaRef ds:uri="b2edcd9b-3d88-40a7-840e-d77e4b99c3c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F7C5FEA-E13A-451F-8739-BCB4E5BBB1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9C1648-0245-472C-B4E9-A4D99ADD8E6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TOTALS</vt:lpstr>
      <vt:lpstr>LABOR</vt:lpstr>
      <vt:lpstr>EQUIPMENT</vt:lpstr>
      <vt:lpstr>MATERIALS</vt:lpstr>
      <vt:lpstr>RENTAL EQUIPMENT</vt:lpstr>
      <vt:lpstr>CONTRACT</vt:lpstr>
      <vt:lpstr>DONATED LABOR</vt:lpstr>
      <vt:lpstr>DONATED EQUIPMENT</vt:lpstr>
      <vt:lpstr>DONATED MATERIALS</vt:lpstr>
      <vt:lpstr>DAC</vt:lpstr>
      <vt:lpstr>PAAP DAC PILOT</vt:lpstr>
      <vt:lpstr>DRRA</vt:lpstr>
      <vt:lpstr>COST CHANGES</vt:lpstr>
      <vt:lpstr>2015 CC</vt:lpstr>
      <vt:lpstr>2017 CC</vt:lpstr>
      <vt:lpstr>2019 CC</vt:lpstr>
      <vt:lpstr>2021 CC</vt:lpstr>
      <vt:lpstr>2023 CC</vt:lpstr>
    </vt:vector>
  </TitlesOfParts>
  <Company>DHS/FEMA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Debra</dc:creator>
  <cp:lastModifiedBy>Massey, Jackson</cp:lastModifiedBy>
  <dcterms:created xsi:type="dcterms:W3CDTF">2017-04-06T16:06:35Z</dcterms:created>
  <dcterms:modified xsi:type="dcterms:W3CDTF">2024-11-06T21:44:41Z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0x010100F2779EF1C51F8947BAACF6F9A9FFD5BF</vt:lpwstr>
  </property>
  <property fmtid="{D5CDD505-2E9C-101B-9397-08002B2CF9AE}" pid="3" name="_dlc_DocIdItemGuid">
    <vt:lpwstr>ca068118-a7e6-4c73-b739-0806db17eeaa</vt:lpwstr>
  </property>
  <property fmtid="{D5CDD505-2E9C-101B-9397-08002B2CF9AE}" pid="4" name="MediaServiceImageTags">
    <vt:lpwstr/>
  </property>
</Properties>
</file>